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55" tabRatio="597" firstSheet="5" activeTab="6"/>
  </bookViews>
  <sheets>
    <sheet name="1. sz. melléklet" sheetId="1" r:id="rId1"/>
    <sheet name="normatíva" sheetId="2" r:id="rId2"/>
    <sheet name="intézményi" sheetId="3" r:id="rId3"/>
    <sheet name="szakfeladatos" sheetId="4" r:id="rId4"/>
    <sheet name="működési" sheetId="5" r:id="rId5"/>
    <sheet name="felhalm.bev." sheetId="6" r:id="rId6"/>
    <sheet name="támogatások" sheetId="7" r:id="rId7"/>
    <sheet name="gördülő tervezés" sheetId="8" r:id="rId8"/>
    <sheet name="tartalék" sheetId="9" r:id="rId9"/>
    <sheet name="CKÖ" sheetId="10" r:id="rId10"/>
    <sheet name="hitel" sheetId="11" r:id="rId11"/>
    <sheet name="finanszírozási" sheetId="12" r:id="rId12"/>
  </sheets>
  <definedNames/>
  <calcPr fullCalcOnLoad="1"/>
</workbook>
</file>

<file path=xl/sharedStrings.xml><?xml version="1.0" encoding="utf-8"?>
<sst xmlns="http://schemas.openxmlformats.org/spreadsheetml/2006/main" count="761" uniqueCount="614">
  <si>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</si>
  <si>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</si>
  <si>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</si>
  <si>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</si>
  <si>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</si>
  <si>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</si>
  <si>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</si>
  <si>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</si>
  <si>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</si>
  <si>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</si>
  <si>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</si>
  <si>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</si>
  <si>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</si>
  <si>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</si>
  <si>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</si>
  <si>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</si>
  <si>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</si>
  <si>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Állami támogatás</t>
  </si>
  <si>
    <t>Önkormányzati támogatás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</si>
  <si>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</si>
  <si>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</si>
  <si>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</si>
  <si>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</si>
  <si>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</si>
  <si>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</si>
  <si>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</si>
  <si>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</si>
  <si>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</si>
  <si>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</si>
  <si>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</si>
  <si>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</si>
  <si>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</si>
  <si>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</si>
  <si>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</si>
  <si>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</si>
  <si>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</si>
  <si>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</si>
  <si>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</si>
  <si>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</si>
  <si>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</si>
  <si>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</si>
  <si>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</si>
  <si>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5. számú melléklet</t>
  </si>
  <si>
    <t>működési kiadásainak részletezése</t>
  </si>
  <si>
    <t>Járulékok</t>
  </si>
  <si>
    <t>Összesen</t>
  </si>
  <si>
    <t>Máshová nem sorolt kulturális tevékenység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</si>
  <si>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</si>
  <si>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</si>
  <si>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</si>
  <si>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</si>
  <si>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</si>
  <si>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</si>
  <si>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</si>
  <si>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</si>
  <si>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</si>
  <si>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</si>
  <si>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</si>
  <si>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</si>
  <si>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</si>
  <si>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</si>
  <si>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</si>
  <si>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</si>
  <si>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</si>
  <si>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</si>
  <si>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</si>
  <si>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</si>
  <si>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</si>
  <si>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</si>
  <si>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</si>
  <si>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</si>
  <si>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II. Felhalmozási célú bevételek és kiadások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</si>
  <si>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</si>
  <si>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</si>
  <si>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</si>
  <si>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</si>
  <si>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</si>
  <si>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</si>
  <si>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</si>
  <si>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</si>
  <si>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</si>
  <si>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</si>
  <si>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</si>
  <si>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</si>
  <si>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</si>
  <si>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</si>
  <si>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</si>
  <si>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</si>
  <si>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</si>
  <si>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</si>
  <si>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</si>
  <si>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r>
      <t xml:space="preserve">   </t>
    </r>
    <r>
      <rPr>
        <b/>
        <i/>
        <sz val="10"/>
        <rFont val="Times New Roman CE"/>
        <family val="0"/>
      </rPr>
      <t>9</t>
    </r>
    <r>
      <rPr>
        <i/>
        <sz val="10"/>
        <rFont val="Times New Roman CE"/>
        <family val="1"/>
      </rPr>
      <t>. számú melléklet</t>
    </r>
  </si>
  <si>
    <t xml:space="preserve">Tiszavasvári Város Önkormányzata </t>
  </si>
  <si>
    <t>Céltartalékok:</t>
  </si>
  <si>
    <t>Céltartalékok összesen:</t>
  </si>
  <si>
    <t>Pénzforgalom nélküli kiadások összesen:</t>
  </si>
  <si>
    <t xml:space="preserve">Tiszavasvári Város Cigány Kisebbségi </t>
  </si>
  <si>
    <t>Képviselők juttatásai</t>
  </si>
  <si>
    <t>Egészségügyi hozzájárulás</t>
  </si>
  <si>
    <t xml:space="preserve">Könyv, folyóirat, egyéb inf. hord. </t>
  </si>
  <si>
    <t>Nem adatátviteli c. távközlési díjak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</si>
  <si>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</si>
  <si>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</si>
  <si>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</si>
  <si>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</si>
  <si>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</si>
  <si>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12. sz. melléklet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</si>
  <si>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</si>
  <si>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</si>
  <si>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</si>
  <si>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</si>
  <si>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</si>
  <si>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</si>
  <si>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</si>
  <si>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</si>
  <si>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</si>
  <si>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</si>
  <si>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</si>
  <si>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</si>
  <si>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</si>
  <si>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</si>
  <si>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</si>
  <si>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</si>
  <si>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</si>
  <si>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</si>
  <si>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</si>
  <si>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Egyéb készletbeszerzés</t>
  </si>
  <si>
    <t>Bevétel összesen: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</si>
  <si>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</si>
  <si>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</si>
  <si>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</si>
  <si>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Irodaszer, nyomtatvány</t>
  </si>
  <si>
    <t>- Rendszeres szociális segély egyéb jogcímen</t>
  </si>
  <si>
    <t>- Gyermekvédelmi támogatás</t>
  </si>
  <si>
    <t>- Közlekedési támogatás</t>
  </si>
  <si>
    <t>- Köztemetés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</si>
  <si>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</si>
  <si>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</si>
  <si>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</si>
  <si>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</si>
  <si>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</si>
  <si>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</si>
  <si>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</si>
  <si>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</si>
  <si>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</si>
  <si>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</si>
  <si>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</si>
  <si>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</si>
  <si>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</si>
  <si>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</si>
  <si>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</si>
  <si>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</si>
  <si>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</si>
  <si>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intézményi (bérleti díjak, környv. bírság)</t>
  </si>
  <si>
    <t>4. számú melléklet</t>
  </si>
  <si>
    <t>10. sz. melléklet</t>
  </si>
  <si>
    <t>Támogatás, pénzeszköz-átadás (Közösségi Ház)</t>
  </si>
  <si>
    <t>Helyi kisebbségi önkormányzatok igazgatási tevékenysége</t>
  </si>
  <si>
    <t>- TISZK támogatás (működési célú)</t>
  </si>
  <si>
    <t>- Közösségi Ház (működési célú)</t>
  </si>
  <si>
    <t>Létszám (fő)</t>
  </si>
  <si>
    <t>Dologi kiadások</t>
  </si>
  <si>
    <t>- Köztestületi Tűzoltóság támogatása (működési célú)</t>
  </si>
  <si>
    <t>Működési kiadás összesen: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</si>
  <si>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</si>
  <si>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</si>
  <si>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</si>
  <si>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</si>
  <si>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</si>
  <si>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</si>
  <si>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</si>
  <si>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</si>
  <si>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</si>
  <si>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</si>
  <si>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</si>
  <si>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</si>
  <si>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</si>
  <si>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</si>
  <si>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</si>
  <si>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</si>
  <si>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</si>
  <si>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</si>
  <si>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</si>
  <si>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</si>
  <si>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</si>
  <si>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</si>
  <si>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</si>
  <si>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</si>
  <si>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</si>
  <si>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</si>
  <si>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</si>
  <si>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</si>
  <si>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</si>
  <si>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</si>
  <si>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</si>
  <si>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</si>
  <si>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</si>
  <si>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</si>
  <si>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</si>
  <si>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Saját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</si>
  <si>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</si>
  <si>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</si>
  <si>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</si>
  <si>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</si>
  <si>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</si>
  <si>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</si>
  <si>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</si>
  <si>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</si>
  <si>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</si>
  <si>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</si>
  <si>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</si>
  <si>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</si>
  <si>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</si>
  <si>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</si>
  <si>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</si>
  <si>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</si>
  <si>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</si>
  <si>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</si>
  <si>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</si>
  <si>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</si>
  <si>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</si>
  <si>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</si>
  <si>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</si>
  <si>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</si>
  <si>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</si>
  <si>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r>
      <t xml:space="preserve">3. </t>
    </r>
    <r>
      <rPr>
        <i/>
        <sz val="8"/>
        <rFont val="Times New Roman CE"/>
        <family val="1"/>
      </rPr>
      <t>számú melléklet</t>
    </r>
  </si>
  <si>
    <t>Polgármesteri Hivatal</t>
  </si>
  <si>
    <t>Városi Kincstár összesen:</t>
  </si>
  <si>
    <t>Szállítási szolgáltatás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</si>
  <si>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</si>
  <si>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</si>
  <si>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</si>
  <si>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</si>
  <si>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</si>
  <si>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</si>
  <si>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</si>
  <si>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</si>
  <si>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</si>
  <si>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Városi Kincstár-közhasznú</t>
  </si>
  <si>
    <t>Városi Kincstár-közcélú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</si>
  <si>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</si>
  <si>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</si>
  <si>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</si>
  <si>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</si>
  <si>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</si>
  <si>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</si>
  <si>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</si>
  <si>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</si>
  <si>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</si>
  <si>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</si>
  <si>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</si>
  <si>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</si>
  <si>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</si>
  <si>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</si>
  <si>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</si>
  <si>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</si>
  <si>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</si>
  <si>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</si>
  <si>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</si>
  <si>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</si>
  <si>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</si>
  <si>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</si>
  <si>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</si>
  <si>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</si>
  <si>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</si>
  <si>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</si>
  <si>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</si>
  <si>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</si>
  <si>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</si>
  <si>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</si>
  <si>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</si>
  <si>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</si>
  <si>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</si>
  <si>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</si>
  <si>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</si>
  <si>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</si>
  <si>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</si>
  <si>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</si>
  <si>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</si>
  <si>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</si>
  <si>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</si>
  <si>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</si>
  <si>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</si>
  <si>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</si>
  <si>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</si>
  <si>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</si>
  <si>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</si>
  <si>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</si>
  <si>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</si>
  <si>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</si>
  <si>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</si>
  <si>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</si>
  <si>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</si>
  <si>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</si>
  <si>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</si>
  <si>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</si>
  <si>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</si>
  <si>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</si>
  <si>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</si>
  <si>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</si>
  <si>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</si>
  <si>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</si>
  <si>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</si>
  <si>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</si>
  <si>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</si>
  <si>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</si>
  <si>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</si>
  <si>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</si>
  <si>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</si>
  <si>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</si>
  <si>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</si>
  <si>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</si>
  <si>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</si>
  <si>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</si>
  <si>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</si>
  <si>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</si>
  <si>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</si>
  <si>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</si>
  <si>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</si>
  <si>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</si>
  <si>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</si>
  <si>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</si>
  <si>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</si>
  <si>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</si>
  <si>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</si>
  <si>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</si>
  <si>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</si>
  <si>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</si>
  <si>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</si>
  <si>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</si>
  <si>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SZJA-helyben maradó és jöv.kül.mérs.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</si>
  <si>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</si>
  <si>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</si>
  <si>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</si>
  <si>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</si>
  <si>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</si>
  <si>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</si>
  <si>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</si>
  <si>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</si>
  <si>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</si>
  <si>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</si>
  <si>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</si>
  <si>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</si>
  <si>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</si>
  <si>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</si>
  <si>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</si>
  <si>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</si>
  <si>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</si>
  <si>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</si>
  <si>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</si>
  <si>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</si>
  <si>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</si>
  <si>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</si>
  <si>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</si>
  <si>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</si>
  <si>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</si>
  <si>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</si>
  <si>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</si>
  <si>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</si>
  <si>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</si>
  <si>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</si>
  <si>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</si>
  <si>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Intézményi beruházások</t>
  </si>
  <si>
    <t>- LEADER közösség támogatása</t>
  </si>
  <si>
    <t>- Óvodáztatási támogatás</t>
  </si>
  <si>
    <t>- Helyi rádió támogatása-működési célú</t>
  </si>
  <si>
    <t>- Amatőr művészeti csoportok és civil szervezetek támogatása (működési célú)</t>
  </si>
  <si>
    <t xml:space="preserve">- Tiszavasvári SE támogatása-szakosztályok </t>
  </si>
  <si>
    <t xml:space="preserve">- Tiszavasvári SE támogatása-sportlétesítmények működtetéséhez </t>
  </si>
  <si>
    <t>- Önkormányzati létesítmények felújítási kerete</t>
  </si>
  <si>
    <t>- Normatíva visszafizetés miatti tartalék</t>
  </si>
  <si>
    <t>- Egyéb tartalék</t>
  </si>
  <si>
    <t>- Lakásfelújítási Alap</t>
  </si>
  <si>
    <t>Pénzforgalom nélküli bevételek</t>
  </si>
  <si>
    <t xml:space="preserve">  ebből:    Szakképzési hozzájárulás</t>
  </si>
  <si>
    <t xml:space="preserve">Tiszavasvári Város Önkormányzata 2010. évi költségvetésének </t>
  </si>
  <si>
    <t>2010. évi előirányzat</t>
  </si>
  <si>
    <t xml:space="preserve">2010-2011-2012. évi alakulása </t>
  </si>
  <si>
    <t xml:space="preserve">2010. évi költségvetésében rendelkezésre álló tartalékok </t>
  </si>
  <si>
    <t>Önkormányzatának  2010.  évi  költségvetése</t>
  </si>
  <si>
    <t>2010. évi költségvetése</t>
  </si>
  <si>
    <t>Az önkormányzat 2010. évi költségvetésének</t>
  </si>
  <si>
    <t>2010. év</t>
  </si>
  <si>
    <t>A Polgármesteri Hivatal 2010. évi költségvetése</t>
  </si>
  <si>
    <t>2010. évi eredeti előirányzat</t>
  </si>
  <si>
    <t xml:space="preserve">A 2010. évi támogatások, pénzeszközátadások </t>
  </si>
  <si>
    <t>Tiszavasvári Város Önkormányzata 2010. évi költségvetésének</t>
  </si>
  <si>
    <t>2. sz. melléklet</t>
  </si>
  <si>
    <t>Az önkormányzatot 2010. évben várhatóan megillető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</si>
  <si>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</si>
  <si>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</si>
  <si>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</si>
  <si>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</si>
  <si>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</si>
  <si>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Települési önkormányzatok üzemeltetési, igazgatási, sport- és kulturális feladatai</t>
  </si>
  <si>
    <t>Körzeti igazgatás</t>
  </si>
  <si>
    <t>Okmányiroda működése és gyámügyi igazgatási feladatok</t>
  </si>
  <si>
    <t>1./ alap-hozzájárulás</t>
  </si>
  <si>
    <t>2./ Okmányiroda működési kiadásai</t>
  </si>
  <si>
    <t>Gyámügyi igazgatási feladatok</t>
  </si>
  <si>
    <t>Építésügyi igazgatási feladatok</t>
  </si>
  <si>
    <t>1./ Térségi normatív hozzájárulás</t>
  </si>
  <si>
    <t>2./ Kiegészítő hozzájárulás építésügyi igazgatási feladatokhoz</t>
  </si>
  <si>
    <t>Lakott külterülettel kapcsolatos feladatok</t>
  </si>
  <si>
    <t xml:space="preserve">Pénzbeli szociális juttatások </t>
  </si>
  <si>
    <t>Közoktatási alap hozzájárulások</t>
  </si>
  <si>
    <t>2010. január 1-től augusztus 31-ig</t>
  </si>
  <si>
    <t>Óvodai nevelés (napi 8 órát meghaladó nyitvatartás)</t>
  </si>
  <si>
    <t>- 1-3. nevelési év'</t>
  </si>
  <si>
    <t>Általános iskola</t>
  </si>
  <si>
    <t>- 1-2. évfolyam</t>
  </si>
  <si>
    <t>- 3. évfolyam</t>
  </si>
  <si>
    <t>-  4. évfolyam</t>
  </si>
  <si>
    <t>- 5-6. évfolyam'</t>
  </si>
  <si>
    <t>- 7. évfolyam'</t>
  </si>
  <si>
    <t>- 8. évfolyam'</t>
  </si>
  <si>
    <t>Középfokú iskola</t>
  </si>
  <si>
    <t>- 9-10. évfolyam'</t>
  </si>
  <si>
    <t>- 11. évfolyam'</t>
  </si>
  <si>
    <t>- 12-13. évfolyam'</t>
  </si>
  <si>
    <t>Iskolai szakképzés, elméleti képzés</t>
  </si>
  <si>
    <t>- felzárkóztató 9. évf., szakisk., szakk. első-harmadik szakképzési évfolyam</t>
  </si>
  <si>
    <t>- szakiskola, szakközépiskola harmadikat követő további évfolyama</t>
  </si>
  <si>
    <t>Alapfokú művészetoktatás</t>
  </si>
  <si>
    <t>- minősített intézményben</t>
  </si>
  <si>
    <t>Kollégiumok közoktatási feladatai</t>
  </si>
  <si>
    <t>- kollégiumi, externátusi nevelés, oktatás</t>
  </si>
  <si>
    <t>Napközis/tanulószobai, iskolaotthonos foglalkozás</t>
  </si>
  <si>
    <t>- 1-4. évfolyamos napközis foglalkoztatás</t>
  </si>
  <si>
    <t>- 5-8. évfolyamos napközis/tanulószobai foglalkoztatás</t>
  </si>
  <si>
    <t>- 1-3. évfolyamos iskolaotthonos oktatás</t>
  </si>
  <si>
    <t>- 4. évfolyamos iskolaottnonos oktatás</t>
  </si>
  <si>
    <t>2010. szeptember 1-től december 31-ig</t>
  </si>
  <si>
    <t xml:space="preserve"> Óvodai nevelés (napi 8 órát meghaladó nyitvatartás)</t>
  </si>
  <si>
    <t>- 1-3. nevelési év</t>
  </si>
  <si>
    <t>- 4. évfolyam</t>
  </si>
  <si>
    <t>- 5-6. évfolyam</t>
  </si>
  <si>
    <t>- 7. évfolyam</t>
  </si>
  <si>
    <t>- 8. évfolyam</t>
  </si>
  <si>
    <t>- 9-10. évfolyam</t>
  </si>
  <si>
    <t>- 11. évfolyam</t>
  </si>
  <si>
    <t>- 12. évfolyam</t>
  </si>
  <si>
    <t>- 13. évfolyam</t>
  </si>
  <si>
    <t>- felzárkóztató 9. évf., szakisk., szakk. első-harmadik szakképz. évf.</t>
  </si>
  <si>
    <t>- 1-4. évfolyamos napközis foglalkozás</t>
  </si>
  <si>
    <t>- 5-8. évolyamos napközis/tanulószobai foglalkozás</t>
  </si>
  <si>
    <t>- 4. évfolyamos iskolaotthonos oktatás</t>
  </si>
  <si>
    <t>Közoktatási kiegészítő hozzájárulások</t>
  </si>
  <si>
    <t>Iskolai gyakorlati oktatás</t>
  </si>
  <si>
    <t>- szakiskola 9-10. évfolyamán</t>
  </si>
  <si>
    <t>- szakközépiskola 9-10. évfolyamán</t>
  </si>
  <si>
    <t>- Egyévfolyamos képzés, valamint többévfolyamos képzés második szakképzési és spec. szakiskola szakképzési évfolyamaira</t>
  </si>
  <si>
    <t>- Az első évfolyamos képzéshez, ha a képzési idő meghaladja az egy évet</t>
  </si>
  <si>
    <t>- Az utolsó évf. képz., ha a képzési idő meghaladja az egy évet</t>
  </si>
  <si>
    <t>- A tanulószerződéssel nem önk-i t.műhelyben tört. képzéshez</t>
  </si>
  <si>
    <t>- Tanulmányaikat magántanulóként f. s. nev. i. tanulók rehab. b. szakv. alapján, valamint nem s. nev. i. tanulók orvosi ig. alapján</t>
  </si>
  <si>
    <t xml:space="preserve"> Gyógypedagógiai nevelésből visszahelyezettek, valamint folyamatosan figyelemmel kísért tanulók</t>
  </si>
  <si>
    <t>Testi, érzékszervi, súlyos, középsúlyos értelmi fogyatékos, autista, halmozottan fogyatékos gyermekek, tanulók</t>
  </si>
  <si>
    <t>- Beszédfogy., enyhe értelmi fogy., megismerő funkciók vagy a viselkedés fejlődésének organikus okokra visszavezethetően tartós és súlyos rendellenessége miatt saj. nev. igényű gyerm., tanulók</t>
  </si>
  <si>
    <t>- Megismerő funkciók vagy a viselkedés fejlődésének organikus okokra vissza nem vezethető tartós és súlyos rendellenessége miatt sajátos nevelési igényű gyermekek, tanulók</t>
  </si>
  <si>
    <t>- Kizárólag magyar nyelven folyó roma kisebbségi nev.-okt.</t>
  </si>
  <si>
    <t>- Nappali rendszerű iskolai oktatásban nemzetiségi nyelven, valamint két tanítási nyelven folyó oktatás</t>
  </si>
  <si>
    <t>- Nyelvi felkészítő évfolyamok</t>
  </si>
  <si>
    <t>- Pedagógiai módszerek támogatása - min. alapfokú művészeti okt.</t>
  </si>
  <si>
    <t>- Bejáró nappali tanulók ellátása</t>
  </si>
  <si>
    <t>- szakközépiskola  9-10. évfolyamán</t>
  </si>
  <si>
    <t>- Egyévfolyamos képzés, valamint. többévfolyamos képzés második szakképzési és spec. szakiskola szakképzési évfolyamaira</t>
  </si>
  <si>
    <t>- Beszédfogy., enyhe értelmi fogy., megismerő funkciók vagy a viselkedés fejlődésének organikus okokra visszavezethető tartós és súlyos rendellenessége miatt sajátos nev. igényű gyerm., tanulók</t>
  </si>
  <si>
    <t>Szociális juttatások, egyéb szolgáltatások</t>
  </si>
  <si>
    <t>- Kedvezményes óvodai, iskolai, kollégiumi étkeztetés</t>
  </si>
  <si>
    <t>- Kiegészítő hozzájárulás a rend. gyem. kedvezményben részesülő         5-7. évf. ált. isk. tanulók ingyenes étkeztetéséhez</t>
  </si>
  <si>
    <t>- Tanulók ingyenes tankönyvellátása</t>
  </si>
  <si>
    <t>- Általános hozzájárulás a tanulók tankönyvellátásához</t>
  </si>
  <si>
    <t>- Kollégiumi, diákotthoni lakhatási feltételek megteremtése 8 hó</t>
  </si>
  <si>
    <t>- Kollégiumi, diákotthoni lakhatási feltételek megteremtése 4 hó</t>
  </si>
  <si>
    <t>Normatív támogatás összesen:</t>
  </si>
  <si>
    <t xml:space="preserve"> -2008/2009-as tanév</t>
  </si>
  <si>
    <t>Pedagógiai szakszolgálat</t>
  </si>
  <si>
    <t>- 2009/2010-es tanév  (8 hó)</t>
  </si>
  <si>
    <t>- 2010/2011-es tanév  (4 hó)</t>
  </si>
  <si>
    <t>Kötött felhasználású támogatás összesen</t>
  </si>
  <si>
    <t>Normatív támogatások mindösszesen:</t>
  </si>
  <si>
    <t>11. számú melléklet</t>
  </si>
  <si>
    <t>A hitelállomány és a hitelek törlesztése</t>
  </si>
  <si>
    <t>Hitelállomány 2010. január 1.</t>
  </si>
  <si>
    <t>Hiteltörlesztés</t>
  </si>
  <si>
    <t>2010.</t>
  </si>
  <si>
    <t>2011-2012.</t>
  </si>
  <si>
    <t>2013-2016.</t>
  </si>
  <si>
    <t>2017-2029.</t>
  </si>
  <si>
    <r>
      <t xml:space="preserve">Infrastrukturális hitel </t>
    </r>
    <r>
      <rPr>
        <i/>
        <sz val="12"/>
        <rFont val="Times New Roman CE"/>
        <family val="1"/>
      </rPr>
      <t>(lejárat: 2024.)</t>
    </r>
  </si>
  <si>
    <r>
      <t xml:space="preserve">Beruházás a 21. sz. iskolába </t>
    </r>
    <r>
      <rPr>
        <i/>
        <sz val="12"/>
        <rFont val="Times New Roman CE"/>
        <family val="1"/>
      </rPr>
      <t>(</t>
    </r>
    <r>
      <rPr>
        <i/>
        <sz val="12"/>
        <rFont val="Times New Roman CE"/>
        <family val="0"/>
      </rPr>
      <t>lejárat: 2015</t>
    </r>
    <r>
      <rPr>
        <sz val="12"/>
        <rFont val="Times New Roman CE"/>
        <family val="0"/>
      </rPr>
      <t>.</t>
    </r>
    <r>
      <rPr>
        <i/>
        <sz val="12"/>
        <rFont val="Times New Roman CE"/>
        <family val="1"/>
      </rPr>
      <t>)</t>
    </r>
  </si>
  <si>
    <r>
      <t>Viziközmű társ. hitel  (</t>
    </r>
    <r>
      <rPr>
        <i/>
        <sz val="12"/>
        <rFont val="Times New Roman CE"/>
        <family val="0"/>
      </rPr>
      <t>lejárat: 2011.</t>
    </r>
    <r>
      <rPr>
        <sz val="12"/>
        <rFont val="Times New Roman CE"/>
        <family val="1"/>
      </rPr>
      <t>)</t>
    </r>
  </si>
  <si>
    <r>
      <t>Üdülőterületi Csat. Viziközmű Társ. Hitel (</t>
    </r>
    <r>
      <rPr>
        <i/>
        <sz val="12"/>
        <rFont val="Times New Roman CE"/>
        <family val="0"/>
      </rPr>
      <t>lejárat: 2016.)</t>
    </r>
  </si>
  <si>
    <r>
      <t>Deviza alapú hitel személygépkocsi vásárláshoz (</t>
    </r>
    <r>
      <rPr>
        <i/>
        <sz val="12"/>
        <rFont val="Times New Roman CE"/>
        <family val="0"/>
      </rPr>
      <t>lejárat: 2011.)</t>
    </r>
    <r>
      <rPr>
        <sz val="12"/>
        <rFont val="Times New Roman CE"/>
        <family val="1"/>
      </rPr>
      <t xml:space="preserve"> </t>
    </r>
  </si>
  <si>
    <r>
      <t xml:space="preserve">Beruházási hitel Városi Strandfürdő fejlesztéséhez </t>
    </r>
    <r>
      <rPr>
        <i/>
        <sz val="12"/>
        <rFont val="Times New Roman CE"/>
        <family val="0"/>
      </rPr>
      <t>(lejárat: 2029.)</t>
    </r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</si>
  <si>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</si>
  <si>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</si>
  <si>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</si>
  <si>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</si>
  <si>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</si>
  <si>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Egyéb m.n.s.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</si>
  <si>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</si>
  <si>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</si>
  <si>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</si>
  <si>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</si>
  <si>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</si>
  <si>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</si>
  <si>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</si>
  <si>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</si>
  <si>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</si>
  <si>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</si>
  <si>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</si>
  <si>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</si>
  <si>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</si>
  <si>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</si>
  <si>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</si>
  <si>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</si>
  <si>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</si>
  <si>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</si>
  <si>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</si>
  <si>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</si>
  <si>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</si>
  <si>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</si>
  <si>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</si>
  <si>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</si>
  <si>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</si>
  <si>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</si>
  <si>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</si>
  <si>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</si>
  <si>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</si>
  <si>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</si>
  <si>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</si>
  <si>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</si>
  <si>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</si>
  <si>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</si>
  <si>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</si>
  <si>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</si>
  <si>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</si>
  <si>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</si>
  <si>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</si>
  <si>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</si>
  <si>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</si>
  <si>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>- Útjavítás</t>
  </si>
  <si>
    <t>- Fejlesztések önereje</t>
  </si>
  <si>
    <t>Közcélú anyag pályázat</t>
  </si>
  <si>
    <t>Hősök út felújítás</t>
  </si>
  <si>
    <t>Gyalog- és kerékpárút</t>
  </si>
  <si>
    <t>Polg. Hiv. akadálymentesítés</t>
  </si>
  <si>
    <t>- Tartalék strandfejlesztésre</t>
  </si>
  <si>
    <t>- Polg. Hiv. akadálymentesítés támogatási előleg</t>
  </si>
  <si>
    <t>Települési hulladék vegyes (ömlesztett) begyűjtése, szállítása, átrakása</t>
  </si>
  <si>
    <t xml:space="preserve"> Társ.-i tevékenységekkel, érdekképviselettel összefüggő területi igazgatás</t>
  </si>
  <si>
    <t xml:space="preserve">-Többcélú Kistérségi Társulás Int.támogatás-OEP (működési célú)  </t>
  </si>
  <si>
    <t>Segélyek, támogatások (műk. célú)</t>
  </si>
  <si>
    <t>- Rendelkezésre állási támogatás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</si>
  <si>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</si>
  <si>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</si>
  <si>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</si>
  <si>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</si>
  <si>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- Alapítványi iskola, óvoda támogatás</t>
  </si>
  <si>
    <t>2010 téli-tavaszi közmunka program támogatása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</si>
  <si>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</si>
  <si>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</si>
  <si>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</si>
  <si>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</si>
  <si>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</si>
  <si>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</si>
  <si>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</si>
  <si>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</si>
  <si>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</si>
  <si>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Civil-Ház kialakítása</t>
  </si>
  <si>
    <t>Városi Stradon vendéglátóipari egységek kialakítása</t>
  </si>
  <si>
    <t>Városi Strandon medencék kialakítása</t>
  </si>
  <si>
    <t>Ügyviteli eszközök beszerzése</t>
  </si>
  <si>
    <t xml:space="preserve">Tervek, programok </t>
  </si>
  <si>
    <t>Konyhai eszközök beszerzése</t>
  </si>
  <si>
    <t xml:space="preserve">       ebből: Szakképzési hozzájárulás terhére</t>
  </si>
  <si>
    <t>1</t>
  </si>
  <si>
    <t>2</t>
  </si>
  <si>
    <t>3</t>
  </si>
  <si>
    <t>4</t>
  </si>
  <si>
    <t>5</t>
  </si>
  <si>
    <t>6</t>
  </si>
  <si>
    <t>7</t>
  </si>
  <si>
    <t>- Civil Ház kialakítása</t>
  </si>
  <si>
    <t>- Polg. Hiv. akadálymentesítés</t>
  </si>
  <si>
    <t>- Strand Vendéglátó egységek építése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</si>
  <si>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</si>
  <si>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</si>
  <si>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</si>
  <si>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</si>
  <si>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</si>
  <si>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</si>
  <si>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</si>
  <si>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</si>
  <si>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- Lakásértékesítés bevétele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</si>
  <si>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</si>
  <si>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</si>
  <si>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</si>
  <si>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</si>
  <si>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1. sz. melléklet a 2/2010.(II.17.) önk. rendelethez</t>
  </si>
  <si>
    <t>a 2/2010.(II.17.) önk. rendelethez</t>
  </si>
  <si>
    <t>a  2/2010. (II.17.) önk. rendelethez</t>
  </si>
  <si>
    <t>a  2/2010.(II.17.) önk. rendelethez</t>
  </si>
  <si>
    <t>6. számú melléklet                                     a 2/2010.(II.17.) önk. rendelethez</t>
  </si>
  <si>
    <t>7. sz. melléklet a  2/2010.(II.17.) önk. rendelethez</t>
  </si>
  <si>
    <r>
      <t xml:space="preserve"> 8. </t>
    </r>
    <r>
      <rPr>
        <i/>
        <sz val="8"/>
        <rFont val="Times New Roman CE"/>
        <family val="1"/>
      </rPr>
      <t>számú melléklet a 2/2010.(II.17.) önk. rendelethez</t>
    </r>
  </si>
  <si>
    <t xml:space="preserve">a 2/2010.(II.17.) önk.  </t>
  </si>
  <si>
    <t xml:space="preserve">a 2/2010.(II.17.) önk. rendelethez      </t>
  </si>
  <si>
    <t xml:space="preserve">          a 2/2010.(II.17.) önk. rendelethez</t>
  </si>
  <si>
    <t xml:space="preserve">                    a  2/2010.(II.17.) önk. rendelethez                      </t>
  </si>
  <si>
    <t>- Tiszavasvári Múzeum támogatása</t>
  </si>
  <si>
    <t>- Megyei Múzeumok Ig.-Tiszavasvári Múzeum rendezvényeinek támogatása (működési)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</si>
</sst>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b/>
      <i/>
      <sz val="8"/>
      <name val="Times New Roman CE"/>
      <family val="0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1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0" fillId="0" borderId="0" xfId="15" applyNumberForma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4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166" fontId="5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66" fontId="9" fillId="0" borderId="0" xfId="15" applyNumberFormat="1" applyFont="1" applyAlignment="1">
      <alignment horizontal="right"/>
    </xf>
    <xf numFmtId="166" fontId="1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Continuous"/>
    </xf>
    <xf numFmtId="1" fontId="4" fillId="0" borderId="7" xfId="0" applyNumberFormat="1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Continuous"/>
    </xf>
    <xf numFmtId="1" fontId="9" fillId="0" borderId="9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2" borderId="11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15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6" fillId="0" borderId="9" xfId="15" applyNumberFormat="1" applyFont="1" applyBorder="1" applyAlignment="1">
      <alignment horizontal="center"/>
    </xf>
    <xf numFmtId="166" fontId="6" fillId="0" borderId="11" xfId="15" applyNumberFormat="1" applyFont="1" applyBorder="1" applyAlignment="1">
      <alignment/>
    </xf>
    <xf numFmtId="166" fontId="12" fillId="0" borderId="9" xfId="15" applyNumberFormat="1" applyFont="1" applyBorder="1" applyAlignment="1">
      <alignment/>
    </xf>
    <xf numFmtId="166" fontId="12" fillId="0" borderId="10" xfId="15" applyNumberFormat="1" applyFont="1" applyBorder="1" applyAlignment="1">
      <alignment/>
    </xf>
    <xf numFmtId="166" fontId="14" fillId="0" borderId="0" xfId="15" applyNumberFormat="1" applyFont="1" applyAlignment="1">
      <alignment horizontal="centerContinuous"/>
    </xf>
    <xf numFmtId="0" fontId="0" fillId="0" borderId="0" xfId="0" applyAlignment="1">
      <alignment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12" fillId="0" borderId="12" xfId="15" applyNumberFormat="1" applyFont="1" applyBorder="1" applyAlignment="1" quotePrefix="1">
      <alignment/>
    </xf>
    <xf numFmtId="166" fontId="6" fillId="0" borderId="13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166" fontId="12" fillId="0" borderId="19" xfId="15" applyNumberFormat="1" applyFont="1" applyBorder="1" applyAlignment="1" quotePrefix="1">
      <alignment/>
    </xf>
    <xf numFmtId="166" fontId="6" fillId="0" borderId="19" xfId="15" applyNumberFormat="1" applyFont="1" applyBorder="1" applyAlignment="1">
      <alignment/>
    </xf>
    <xf numFmtId="166" fontId="6" fillId="0" borderId="20" xfId="15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6" fillId="0" borderId="2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right"/>
    </xf>
    <xf numFmtId="3" fontId="27" fillId="0" borderId="4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6" fillId="0" borderId="8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13" xfId="0" applyFont="1" applyBorder="1" applyAlignment="1" quotePrefix="1">
      <alignment/>
    </xf>
    <xf numFmtId="0" fontId="26" fillId="0" borderId="16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3" fontId="26" fillId="0" borderId="31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66" fontId="5" fillId="0" borderId="19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20" fillId="0" borderId="0" xfId="0" applyNumberFormat="1" applyFont="1" applyBorder="1" applyAlignment="1">
      <alignment/>
    </xf>
    <xf numFmtId="0" fontId="7" fillId="0" borderId="33" xfId="0" applyFont="1" applyBorder="1" applyAlignment="1">
      <alignment vertical="center"/>
    </xf>
    <xf numFmtId="0" fontId="31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166" fontId="6" fillId="0" borderId="10" xfId="15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6" fontId="6" fillId="0" borderId="11" xfId="15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6" fontId="6" fillId="0" borderId="35" xfId="1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15" applyNumberFormat="1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3" fontId="5" fillId="0" borderId="38" xfId="15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21" xfId="15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14" fillId="0" borderId="21" xfId="15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5" fillId="0" borderId="5" xfId="15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166" fontId="6" fillId="0" borderId="10" xfId="15" applyNumberFormat="1" applyFont="1" applyBorder="1" applyAlignment="1">
      <alignment/>
    </xf>
    <xf numFmtId="0" fontId="6" fillId="0" borderId="37" xfId="0" applyFont="1" applyBorder="1" applyAlignment="1">
      <alignment/>
    </xf>
    <xf numFmtId="166" fontId="6" fillId="0" borderId="40" xfId="15" applyNumberFormat="1" applyFont="1" applyBorder="1" applyAlignment="1">
      <alignment/>
    </xf>
    <xf numFmtId="166" fontId="12" fillId="0" borderId="11" xfId="15" applyNumberFormat="1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5" fillId="0" borderId="4" xfId="0" applyFont="1" applyBorder="1" applyAlignment="1" quotePrefix="1">
      <alignment/>
    </xf>
    <xf numFmtId="166" fontId="5" fillId="0" borderId="22" xfId="15" applyNumberFormat="1" applyFont="1" applyBorder="1" applyAlignment="1">
      <alignment/>
    </xf>
    <xf numFmtId="0" fontId="33" fillId="0" borderId="4" xfId="0" applyFont="1" applyBorder="1" applyAlignment="1">
      <alignment/>
    </xf>
    <xf numFmtId="166" fontId="5" fillId="0" borderId="22" xfId="15" applyNumberFormat="1" applyFont="1" applyBorder="1" applyAlignment="1">
      <alignment/>
    </xf>
    <xf numFmtId="0" fontId="7" fillId="0" borderId="44" xfId="0" applyFont="1" applyBorder="1" applyAlignment="1">
      <alignment vertical="center"/>
    </xf>
    <xf numFmtId="166" fontId="7" fillId="0" borderId="45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39" xfId="15" applyNumberFormat="1" applyFont="1" applyBorder="1" applyAlignment="1">
      <alignment/>
    </xf>
    <xf numFmtId="3" fontId="9" fillId="0" borderId="38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 horizontal="center"/>
    </xf>
    <xf numFmtId="3" fontId="4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22" xfId="15" applyNumberFormat="1" applyFont="1" applyBorder="1" applyAlignment="1">
      <alignment/>
    </xf>
    <xf numFmtId="3" fontId="9" fillId="0" borderId="8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39" xfId="15" applyNumberFormat="1" applyFont="1" applyBorder="1" applyAlignment="1">
      <alignment vertical="center" wrapText="1"/>
    </xf>
    <xf numFmtId="3" fontId="9" fillId="0" borderId="21" xfId="15" applyNumberFormat="1" applyFont="1" applyBorder="1" applyAlignment="1">
      <alignment vertical="center" wrapText="1"/>
    </xf>
    <xf numFmtId="3" fontId="9" fillId="0" borderId="22" xfId="15" applyNumberFormat="1" applyFont="1" applyBorder="1" applyAlignment="1">
      <alignment vertical="center" wrapText="1"/>
    </xf>
    <xf numFmtId="3" fontId="4" fillId="0" borderId="21" xfId="15" applyNumberFormat="1" applyFont="1" applyBorder="1" applyAlignment="1">
      <alignment vertical="center" wrapText="1"/>
    </xf>
    <xf numFmtId="3" fontId="4" fillId="0" borderId="22" xfId="15" applyNumberFormat="1" applyFont="1" applyBorder="1" applyAlignment="1">
      <alignment vertical="center" wrapText="1"/>
    </xf>
    <xf numFmtId="3" fontId="4" fillId="2" borderId="21" xfId="15" applyNumberFormat="1" applyFont="1" applyFill="1" applyBorder="1" applyAlignment="1">
      <alignment vertical="center" wrapText="1"/>
    </xf>
    <xf numFmtId="3" fontId="4" fillId="2" borderId="22" xfId="15" applyNumberFormat="1" applyFont="1" applyFill="1" applyBorder="1" applyAlignment="1">
      <alignment vertical="center" wrapText="1"/>
    </xf>
    <xf numFmtId="3" fontId="4" fillId="2" borderId="5" xfId="15" applyNumberFormat="1" applyFont="1" applyFill="1" applyBorder="1" applyAlignment="1">
      <alignment vertical="center" wrapText="1"/>
    </xf>
    <xf numFmtId="3" fontId="4" fillId="2" borderId="6" xfId="15" applyNumberFormat="1" applyFont="1" applyFill="1" applyBorder="1" applyAlignment="1">
      <alignment vertical="center" wrapText="1"/>
    </xf>
    <xf numFmtId="3" fontId="4" fillId="2" borderId="5" xfId="15" applyNumberFormat="1" applyFont="1" applyFill="1" applyBorder="1" applyAlignment="1">
      <alignment/>
    </xf>
    <xf numFmtId="3" fontId="4" fillId="2" borderId="28" xfId="15" applyNumberFormat="1" applyFont="1" applyFill="1" applyBorder="1" applyAlignment="1">
      <alignment/>
    </xf>
    <xf numFmtId="3" fontId="4" fillId="2" borderId="6" xfId="15" applyNumberFormat="1" applyFont="1" applyFill="1" applyBorder="1" applyAlignment="1">
      <alignment/>
    </xf>
    <xf numFmtId="3" fontId="9" fillId="0" borderId="7" xfId="15" applyNumberFormat="1" applyFont="1" applyBorder="1" applyAlignment="1">
      <alignment vertical="center"/>
    </xf>
    <xf numFmtId="3" fontId="9" fillId="0" borderId="38" xfId="15" applyNumberFormat="1" applyFont="1" applyBorder="1" applyAlignment="1">
      <alignment vertical="center"/>
    </xf>
    <xf numFmtId="3" fontId="9" fillId="0" borderId="8" xfId="15" applyNumberFormat="1" applyFont="1" applyBorder="1" applyAlignment="1">
      <alignment vertical="center"/>
    </xf>
    <xf numFmtId="1" fontId="4" fillId="2" borderId="46" xfId="0" applyNumberFormat="1" applyFont="1" applyFill="1" applyBorder="1" applyAlignment="1">
      <alignment horizontal="left" vertical="center"/>
    </xf>
    <xf numFmtId="1" fontId="4" fillId="2" borderId="47" xfId="0" applyNumberFormat="1" applyFont="1" applyFill="1" applyBorder="1" applyAlignment="1">
      <alignment horizontal="center" vertical="center"/>
    </xf>
    <xf numFmtId="3" fontId="9" fillId="0" borderId="2" xfId="15" applyNumberFormat="1" applyFont="1" applyBorder="1" applyAlignment="1">
      <alignment/>
    </xf>
    <xf numFmtId="3" fontId="9" fillId="0" borderId="7" xfId="15" applyNumberFormat="1" applyFont="1" applyBorder="1" applyAlignment="1">
      <alignment/>
    </xf>
    <xf numFmtId="3" fontId="9" fillId="0" borderId="8" xfId="15" applyNumberFormat="1" applyFont="1" applyBorder="1" applyAlignment="1">
      <alignment/>
    </xf>
    <xf numFmtId="3" fontId="9" fillId="0" borderId="4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0" fontId="32" fillId="0" borderId="2" xfId="0" applyFont="1" applyBorder="1" applyAlignment="1">
      <alignment/>
    </xf>
    <xf numFmtId="0" fontId="31" fillId="0" borderId="4" xfId="0" applyFont="1" applyBorder="1" applyAlignment="1">
      <alignment/>
    </xf>
    <xf numFmtId="0" fontId="32" fillId="0" borderId="4" xfId="0" applyFont="1" applyBorder="1" applyAlignment="1">
      <alignment/>
    </xf>
    <xf numFmtId="0" fontId="30" fillId="0" borderId="4" xfId="0" applyFont="1" applyBorder="1" applyAlignment="1" quotePrefix="1">
      <alignment/>
    </xf>
    <xf numFmtId="0" fontId="30" fillId="0" borderId="4" xfId="0" applyFont="1" applyBorder="1" applyAlignment="1">
      <alignment/>
    </xf>
    <xf numFmtId="0" fontId="32" fillId="0" borderId="33" xfId="0" applyFont="1" applyBorder="1" applyAlignment="1">
      <alignment vertical="center"/>
    </xf>
    <xf numFmtId="3" fontId="32" fillId="0" borderId="8" xfId="15" applyNumberFormat="1" applyFont="1" applyBorder="1" applyAlignment="1">
      <alignment/>
    </xf>
    <xf numFmtId="3" fontId="31" fillId="0" borderId="48" xfId="0" applyNumberFormat="1" applyFont="1" applyBorder="1" applyAlignment="1">
      <alignment/>
    </xf>
    <xf numFmtId="3" fontId="31" fillId="0" borderId="22" xfId="15" applyNumberFormat="1" applyFont="1" applyBorder="1" applyAlignment="1">
      <alignment/>
    </xf>
    <xf numFmtId="3" fontId="32" fillId="0" borderId="48" xfId="0" applyNumberFormat="1" applyFont="1" applyBorder="1" applyAlignment="1">
      <alignment/>
    </xf>
    <xf numFmtId="3" fontId="32" fillId="0" borderId="22" xfId="15" applyNumberFormat="1" applyFont="1" applyBorder="1" applyAlignment="1">
      <alignment/>
    </xf>
    <xf numFmtId="3" fontId="30" fillId="0" borderId="48" xfId="0" applyNumberFormat="1" applyFont="1" applyBorder="1" applyAlignment="1">
      <alignment/>
    </xf>
    <xf numFmtId="3" fontId="30" fillId="0" borderId="22" xfId="15" applyNumberFormat="1" applyFont="1" applyBorder="1" applyAlignment="1">
      <alignment/>
    </xf>
    <xf numFmtId="3" fontId="34" fillId="0" borderId="22" xfId="15" applyNumberFormat="1" applyFont="1" applyBorder="1" applyAlignment="1">
      <alignment/>
    </xf>
    <xf numFmtId="3" fontId="32" fillId="0" borderId="8" xfId="0" applyNumberFormat="1" applyFont="1" applyBorder="1" applyAlignment="1">
      <alignment/>
    </xf>
    <xf numFmtId="3" fontId="32" fillId="0" borderId="49" xfId="0" applyNumberFormat="1" applyFont="1" applyBorder="1" applyAlignment="1">
      <alignment vertical="center"/>
    </xf>
    <xf numFmtId="3" fontId="32" fillId="0" borderId="49" xfId="15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8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4" fillId="0" borderId="0" xfId="22" applyFont="1" applyAlignment="1">
      <alignment horizontal="right"/>
      <protection/>
    </xf>
    <xf numFmtId="0" fontId="9" fillId="0" borderId="46" xfId="22" applyFont="1" applyBorder="1">
      <alignment/>
      <protection/>
    </xf>
    <xf numFmtId="0" fontId="4" fillId="0" borderId="50" xfId="22" applyFont="1" applyBorder="1" applyAlignment="1">
      <alignment horizontal="center"/>
      <protection/>
    </xf>
    <xf numFmtId="0" fontId="4" fillId="0" borderId="32" xfId="22" applyFont="1" applyBorder="1" applyAlignment="1">
      <alignment horizontal="center"/>
      <protection/>
    </xf>
    <xf numFmtId="0" fontId="4" fillId="0" borderId="42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8" xfId="22" applyFont="1" applyBorder="1" applyAlignment="1">
      <alignment horizontal="center"/>
      <protection/>
    </xf>
    <xf numFmtId="0" fontId="4" fillId="0" borderId="51" xfId="22" applyFont="1" applyBorder="1" applyAlignment="1">
      <alignment horizontal="center"/>
      <protection/>
    </xf>
    <xf numFmtId="0" fontId="4" fillId="0" borderId="17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6" xfId="21" applyNumberFormat="1" applyFont="1" applyBorder="1">
      <alignment/>
      <protection/>
    </xf>
    <xf numFmtId="0" fontId="10" fillId="0" borderId="13" xfId="21" applyFont="1" applyBorder="1" quotePrefix="1">
      <alignment/>
      <protection/>
    </xf>
    <xf numFmtId="3" fontId="10" fillId="0" borderId="21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48" xfId="15" applyNumberFormat="1" applyFont="1" applyBorder="1" applyAlignment="1">
      <alignment horizontal="right"/>
    </xf>
    <xf numFmtId="3" fontId="10" fillId="0" borderId="4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8" fillId="0" borderId="22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3" fontId="9" fillId="0" borderId="4" xfId="15" applyNumberFormat="1" applyFont="1" applyBorder="1" applyAlignment="1">
      <alignment horizontal="right"/>
    </xf>
    <xf numFmtId="49" fontId="10" fillId="0" borderId="13" xfId="21" applyNumberFormat="1" applyFont="1" applyBorder="1">
      <alignment/>
      <protection/>
    </xf>
    <xf numFmtId="0" fontId="9" fillId="0" borderId="21" xfId="22" applyFont="1" applyBorder="1">
      <alignment/>
      <protection/>
    </xf>
    <xf numFmtId="0" fontId="10" fillId="0" borderId="13" xfId="21" applyFont="1" applyBorder="1">
      <alignment/>
      <protection/>
    </xf>
    <xf numFmtId="3" fontId="4" fillId="0" borderId="4" xfId="15" applyNumberFormat="1" applyFont="1" applyBorder="1" applyAlignment="1">
      <alignment horizontal="right"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0" fontId="7" fillId="0" borderId="14" xfId="22" applyFont="1" applyBorder="1">
      <alignment/>
      <protection/>
    </xf>
    <xf numFmtId="0" fontId="7" fillId="0" borderId="13" xfId="21" applyFont="1" applyBorder="1">
      <alignment/>
      <protection/>
    </xf>
    <xf numFmtId="0" fontId="4" fillId="0" borderId="47" xfId="22" applyFont="1" applyBorder="1" applyAlignment="1">
      <alignment horizontal="center"/>
      <protection/>
    </xf>
    <xf numFmtId="0" fontId="4" fillId="0" borderId="36" xfId="22" applyFont="1" applyBorder="1" applyAlignment="1">
      <alignment horizontal="center"/>
      <protection/>
    </xf>
    <xf numFmtId="14" fontId="35" fillId="0" borderId="36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52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169" fontId="9" fillId="0" borderId="37" xfId="22" applyNumberFormat="1" applyFont="1" applyBorder="1">
      <alignment/>
      <protection/>
    </xf>
    <xf numFmtId="169" fontId="4" fillId="0" borderId="21" xfId="15" applyNumberFormat="1" applyFont="1" applyBorder="1" applyAlignment="1">
      <alignment horizontal="right"/>
    </xf>
    <xf numFmtId="1" fontId="10" fillId="0" borderId="4" xfId="22" applyNumberFormat="1" applyFont="1" applyBorder="1">
      <alignment/>
      <protection/>
    </xf>
    <xf numFmtId="1" fontId="9" fillId="0" borderId="4" xfId="22" applyNumberFormat="1" applyFont="1" applyBorder="1">
      <alignment/>
      <protection/>
    </xf>
    <xf numFmtId="1" fontId="4" fillId="0" borderId="4" xfId="15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4" xfId="0" applyFont="1" applyBorder="1" applyAlignment="1" quotePrefix="1">
      <alignment/>
    </xf>
    <xf numFmtId="0" fontId="33" fillId="0" borderId="4" xfId="0" applyFont="1" applyBorder="1" applyAlignment="1">
      <alignment/>
    </xf>
    <xf numFmtId="0" fontId="5" fillId="0" borderId="30" xfId="22" applyFont="1" applyBorder="1">
      <alignment/>
      <protection/>
    </xf>
    <xf numFmtId="0" fontId="5" fillId="0" borderId="24" xfId="22" applyFont="1" applyBorder="1">
      <alignment/>
      <protection/>
    </xf>
    <xf numFmtId="0" fontId="7" fillId="0" borderId="53" xfId="22" applyFont="1" applyBorder="1">
      <alignment/>
      <protection/>
    </xf>
    <xf numFmtId="49" fontId="36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7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right"/>
      <protection/>
    </xf>
    <xf numFmtId="49" fontId="7" fillId="0" borderId="21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4" xfId="20" applyNumberFormat="1" applyFont="1" applyBorder="1" applyAlignment="1">
      <alignment horizontal="right"/>
      <protection/>
    </xf>
    <xf numFmtId="49" fontId="5" fillId="0" borderId="48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6" xfId="20" applyNumberFormat="1" applyFont="1" applyBorder="1">
      <alignment/>
      <protection/>
    </xf>
    <xf numFmtId="49" fontId="5" fillId="0" borderId="27" xfId="20" applyNumberFormat="1" applyFont="1" applyBorder="1" applyAlignment="1">
      <alignment horizontal="right"/>
      <protection/>
    </xf>
    <xf numFmtId="49" fontId="5" fillId="0" borderId="37" xfId="20" applyNumberFormat="1" applyFont="1" applyBorder="1" applyAlignment="1">
      <alignment horizontal="right"/>
      <protection/>
    </xf>
    <xf numFmtId="49" fontId="5" fillId="0" borderId="57" xfId="20" applyNumberFormat="1" applyFont="1" applyBorder="1">
      <alignment/>
      <protection/>
    </xf>
    <xf numFmtId="49" fontId="5" fillId="0" borderId="58" xfId="20" applyNumberFormat="1" applyFont="1" applyBorder="1">
      <alignment/>
      <protection/>
    </xf>
    <xf numFmtId="49" fontId="7" fillId="0" borderId="27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6" xfId="20" applyNumberFormat="1" applyFont="1" applyBorder="1">
      <alignment/>
      <protection/>
    </xf>
    <xf numFmtId="49" fontId="7" fillId="0" borderId="37" xfId="20" applyNumberFormat="1" applyFont="1" applyBorder="1" applyAlignment="1">
      <alignment horizontal="right"/>
      <protection/>
    </xf>
    <xf numFmtId="49" fontId="7" fillId="0" borderId="57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5" xfId="20" applyNumberFormat="1" applyFont="1" applyBorder="1">
      <alignment/>
      <protection/>
    </xf>
    <xf numFmtId="49" fontId="5" fillId="0" borderId="31" xfId="20" applyNumberFormat="1" applyFont="1" applyBorder="1" applyAlignment="1">
      <alignment horizontal="right"/>
      <protection/>
    </xf>
    <xf numFmtId="49" fontId="5" fillId="0" borderId="31" xfId="20" applyNumberFormat="1" applyFont="1" applyBorder="1">
      <alignment/>
      <protection/>
    </xf>
    <xf numFmtId="49" fontId="28" fillId="0" borderId="0" xfId="20" applyNumberFormat="1" applyFont="1" applyAlignment="1">
      <alignment horizontal="right"/>
      <protection/>
    </xf>
    <xf numFmtId="49" fontId="28" fillId="0" borderId="0" xfId="20" applyNumberFormat="1" applyFont="1">
      <alignment/>
      <protection/>
    </xf>
    <xf numFmtId="49" fontId="7" fillId="0" borderId="7" xfId="20" applyNumberFormat="1" applyFont="1" applyBorder="1">
      <alignment/>
      <protection/>
    </xf>
    <xf numFmtId="49" fontId="5" fillId="0" borderId="4" xfId="20" applyNumberFormat="1" applyFont="1" applyBorder="1">
      <alignment/>
      <protection/>
    </xf>
    <xf numFmtId="49" fontId="5" fillId="0" borderId="21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2" xfId="20" applyNumberFormat="1" applyFont="1" applyBorder="1">
      <alignment/>
      <protection/>
    </xf>
    <xf numFmtId="49" fontId="7" fillId="0" borderId="21" xfId="20" applyNumberFormat="1" applyFont="1" applyBorder="1">
      <alignment/>
      <protection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7" fillId="0" borderId="59" xfId="0" applyFont="1" applyBorder="1" applyAlignment="1">
      <alignment horizontal="center" vertical="center"/>
    </xf>
    <xf numFmtId="166" fontId="5" fillId="0" borderId="22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1" fillId="0" borderId="51" xfId="0" applyNumberFormat="1" applyFont="1" applyFill="1" applyBorder="1" applyAlignment="1" quotePrefix="1">
      <alignment/>
    </xf>
    <xf numFmtId="3" fontId="31" fillId="0" borderId="48" xfId="0" applyNumberFormat="1" applyFont="1" applyFill="1" applyBorder="1" applyAlignment="1">
      <alignment/>
    </xf>
    <xf numFmtId="3" fontId="30" fillId="0" borderId="48" xfId="0" applyNumberFormat="1" applyFont="1" applyFill="1" applyBorder="1" applyAlignment="1">
      <alignment/>
    </xf>
    <xf numFmtId="3" fontId="32" fillId="0" borderId="48" xfId="0" applyNumberFormat="1" applyFont="1" applyFill="1" applyBorder="1" applyAlignment="1">
      <alignment/>
    </xf>
    <xf numFmtId="49" fontId="7" fillId="0" borderId="2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2" xfId="20" applyNumberFormat="1" applyFont="1" applyBorder="1">
      <alignment/>
      <protection/>
    </xf>
    <xf numFmtId="49" fontId="5" fillId="0" borderId="44" xfId="20" applyNumberFormat="1" applyFont="1" applyBorder="1">
      <alignment/>
      <protection/>
    </xf>
    <xf numFmtId="49" fontId="7" fillId="0" borderId="60" xfId="20" applyNumberFormat="1" applyFont="1" applyBorder="1">
      <alignment/>
      <protection/>
    </xf>
    <xf numFmtId="49" fontId="7" fillId="0" borderId="48" xfId="20" applyNumberFormat="1" applyFont="1" applyBorder="1">
      <alignment/>
      <protection/>
    </xf>
    <xf numFmtId="49" fontId="5" fillId="0" borderId="52" xfId="20" applyNumberFormat="1" applyFont="1" applyBorder="1">
      <alignment/>
      <protection/>
    </xf>
    <xf numFmtId="49" fontId="7" fillId="0" borderId="51" xfId="20" applyNumberFormat="1" applyFont="1" applyBorder="1">
      <alignment/>
      <protection/>
    </xf>
    <xf numFmtId="49" fontId="5" fillId="0" borderId="51" xfId="20" applyNumberFormat="1" applyFont="1" applyBorder="1">
      <alignment/>
      <protection/>
    </xf>
    <xf numFmtId="49" fontId="7" fillId="0" borderId="61" xfId="20" applyNumberFormat="1" applyFont="1" applyBorder="1">
      <alignment/>
      <protection/>
    </xf>
    <xf numFmtId="3" fontId="5" fillId="0" borderId="19" xfId="20" applyNumberFormat="1" applyFont="1" applyBorder="1">
      <alignment/>
      <protection/>
    </xf>
    <xf numFmtId="3" fontId="38" fillId="0" borderId="19" xfId="20" applyNumberFormat="1" applyFont="1" applyBorder="1" applyAlignment="1">
      <alignment horizontal="right"/>
      <protection/>
    </xf>
    <xf numFmtId="3" fontId="5" fillId="3" borderId="19" xfId="20" applyNumberFormat="1" applyFont="1" applyFill="1" applyBorder="1">
      <alignment/>
      <protection/>
    </xf>
    <xf numFmtId="3" fontId="5" fillId="3" borderId="62" xfId="20" applyNumberFormat="1" applyFont="1" applyFill="1" applyBorder="1">
      <alignment/>
      <protection/>
    </xf>
    <xf numFmtId="3" fontId="5" fillId="0" borderId="62" xfId="20" applyNumberFormat="1" applyFont="1" applyBorder="1">
      <alignment/>
      <protection/>
    </xf>
    <xf numFmtId="3" fontId="5" fillId="0" borderId="63" xfId="20" applyNumberFormat="1" applyFont="1" applyBorder="1">
      <alignment/>
      <protection/>
    </xf>
    <xf numFmtId="3" fontId="7" fillId="0" borderId="62" xfId="20" applyNumberFormat="1" applyFont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3" fontId="7" fillId="0" borderId="64" xfId="20" applyNumberFormat="1" applyFont="1" applyBorder="1">
      <alignment/>
      <protection/>
    </xf>
    <xf numFmtId="3" fontId="5" fillId="0" borderId="0" xfId="20" applyNumberFormat="1" applyFont="1">
      <alignment/>
      <protection/>
    </xf>
    <xf numFmtId="49" fontId="7" fillId="0" borderId="7" xfId="20" applyNumberFormat="1" applyFont="1" applyBorder="1" applyAlignment="1">
      <alignment horizontal="center"/>
      <protection/>
    </xf>
    <xf numFmtId="49" fontId="7" fillId="0" borderId="8" xfId="20" applyNumberFormat="1" applyFont="1" applyBorder="1" applyAlignment="1">
      <alignment horizontal="center"/>
      <protection/>
    </xf>
    <xf numFmtId="49" fontId="5" fillId="0" borderId="21" xfId="20" applyNumberFormat="1" applyFont="1" applyBorder="1" applyAlignment="1">
      <alignment horizontal="left"/>
      <protection/>
    </xf>
    <xf numFmtId="49" fontId="5" fillId="0" borderId="21" xfId="20" applyNumberFormat="1" applyFont="1" applyBorder="1" applyAlignment="1">
      <alignment horizontal="center"/>
      <protection/>
    </xf>
    <xf numFmtId="3" fontId="5" fillId="0" borderId="21" xfId="20" applyNumberFormat="1" applyFont="1" applyBorder="1">
      <alignment/>
      <protection/>
    </xf>
    <xf numFmtId="49" fontId="7" fillId="0" borderId="5" xfId="20" applyNumberFormat="1" applyFont="1" applyBorder="1">
      <alignment/>
      <protection/>
    </xf>
    <xf numFmtId="3" fontId="7" fillId="0" borderId="5" xfId="20" applyNumberFormat="1" applyFont="1" applyBorder="1">
      <alignment/>
      <protection/>
    </xf>
    <xf numFmtId="3" fontId="7" fillId="0" borderId="6" xfId="20" applyNumberFormat="1" applyFont="1" applyBorder="1">
      <alignment/>
      <protection/>
    </xf>
    <xf numFmtId="3" fontId="10" fillId="0" borderId="21" xfId="15" applyNumberFormat="1" applyFont="1" applyFill="1" applyBorder="1" applyAlignment="1">
      <alignment horizontal="right"/>
    </xf>
    <xf numFmtId="3" fontId="9" fillId="0" borderId="21" xfId="15" applyNumberFormat="1" applyFont="1" applyFill="1" applyBorder="1" applyAlignment="1">
      <alignment horizontal="right"/>
    </xf>
    <xf numFmtId="3" fontId="9" fillId="0" borderId="38" xfId="2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1" xfId="22" applyNumberFormat="1" applyFont="1" applyFill="1" applyBorder="1">
      <alignment/>
      <protection/>
    </xf>
    <xf numFmtId="49" fontId="5" fillId="0" borderId="27" xfId="20" applyNumberFormat="1" applyFont="1" applyBorder="1">
      <alignment/>
      <protection/>
    </xf>
    <xf numFmtId="166" fontId="0" fillId="0" borderId="0" xfId="0" applyNumberFormat="1" applyFont="1" applyAlignment="1">
      <alignment/>
    </xf>
    <xf numFmtId="3" fontId="9" fillId="0" borderId="7" xfId="15" applyNumberFormat="1" applyFont="1" applyBorder="1" applyAlignment="1">
      <alignment horizontal="right" vertical="center"/>
    </xf>
    <xf numFmtId="3" fontId="5" fillId="0" borderId="18" xfId="20" applyNumberFormat="1" applyFont="1" applyBorder="1" applyAlignment="1">
      <alignment horizontal="right"/>
      <protection/>
    </xf>
    <xf numFmtId="3" fontId="5" fillId="0" borderId="19" xfId="20" applyNumberFormat="1" applyFont="1" applyBorder="1" applyAlignment="1">
      <alignment horizontal="right"/>
      <protection/>
    </xf>
    <xf numFmtId="3" fontId="5" fillId="0" borderId="62" xfId="20" applyNumberFormat="1" applyFont="1" applyBorder="1" applyAlignment="1">
      <alignment horizontal="right"/>
      <protection/>
    </xf>
    <xf numFmtId="169" fontId="9" fillId="0" borderId="21" xfId="22" applyNumberFormat="1" applyFont="1" applyFill="1" applyBorder="1">
      <alignment/>
      <protection/>
    </xf>
    <xf numFmtId="166" fontId="40" fillId="0" borderId="0" xfId="15" applyNumberFormat="1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166" fontId="7" fillId="0" borderId="2" xfId="15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wrapText="1"/>
    </xf>
    <xf numFmtId="166" fontId="5" fillId="0" borderId="37" xfId="15" applyNumberFormat="1" applyFont="1" applyBorder="1" applyAlignment="1">
      <alignment horizontal="right"/>
    </xf>
    <xf numFmtId="166" fontId="5" fillId="0" borderId="38" xfId="15" applyNumberFormat="1" applyFont="1" applyBorder="1" applyAlignment="1">
      <alignment/>
    </xf>
    <xf numFmtId="166" fontId="5" fillId="0" borderId="39" xfId="15" applyNumberFormat="1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4" xfId="15" applyNumberFormat="1" applyFont="1" applyBorder="1" applyAlignment="1">
      <alignment horizontal="right"/>
    </xf>
    <xf numFmtId="166" fontId="5" fillId="0" borderId="21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170" fontId="5" fillId="0" borderId="21" xfId="15" applyNumberFormat="1" applyFont="1" applyBorder="1" applyAlignment="1">
      <alignment/>
    </xf>
    <xf numFmtId="166" fontId="0" fillId="0" borderId="0" xfId="0" applyNumberFormat="1" applyAlignment="1">
      <alignment/>
    </xf>
    <xf numFmtId="0" fontId="5" fillId="0" borderId="32" xfId="0" applyFont="1" applyBorder="1" applyAlignment="1" quotePrefix="1">
      <alignment/>
    </xf>
    <xf numFmtId="166" fontId="5" fillId="0" borderId="41" xfId="15" applyNumberFormat="1" applyFont="1" applyBorder="1" applyAlignment="1">
      <alignment horizontal="right"/>
    </xf>
    <xf numFmtId="166" fontId="5" fillId="0" borderId="42" xfId="15" applyNumberFormat="1" applyFont="1" applyBorder="1" applyAlignment="1">
      <alignment/>
    </xf>
    <xf numFmtId="166" fontId="5" fillId="0" borderId="43" xfId="15" applyNumberFormat="1" applyFont="1" applyBorder="1" applyAlignment="1">
      <alignment/>
    </xf>
    <xf numFmtId="0" fontId="5" fillId="0" borderId="40" xfId="0" applyFont="1" applyBorder="1" applyAlignment="1">
      <alignment/>
    </xf>
    <xf numFmtId="166" fontId="5" fillId="0" borderId="37" xfId="15" applyNumberFormat="1" applyFont="1" applyBorder="1" applyAlignment="1">
      <alignment horizontal="right"/>
    </xf>
    <xf numFmtId="166" fontId="5" fillId="0" borderId="38" xfId="15" applyNumberFormat="1" applyFont="1" applyBorder="1" applyAlignment="1">
      <alignment/>
    </xf>
    <xf numFmtId="0" fontId="5" fillId="0" borderId="40" xfId="0" applyFont="1" applyBorder="1" applyAlignment="1" quotePrefix="1">
      <alignment/>
    </xf>
    <xf numFmtId="0" fontId="5" fillId="0" borderId="65" xfId="0" applyFont="1" applyBorder="1" applyAlignment="1" quotePrefix="1">
      <alignment/>
    </xf>
    <xf numFmtId="166" fontId="5" fillId="0" borderId="27" xfId="15" applyNumberFormat="1" applyFont="1" applyBorder="1" applyAlignment="1">
      <alignment horizontal="right"/>
    </xf>
    <xf numFmtId="166" fontId="5" fillId="0" borderId="28" xfId="15" applyNumberFormat="1" applyFont="1" applyBorder="1" applyAlignment="1">
      <alignment/>
    </xf>
    <xf numFmtId="166" fontId="5" fillId="0" borderId="29" xfId="15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166" fontId="5" fillId="0" borderId="19" xfId="15" applyNumberFormat="1" applyFont="1" applyBorder="1" applyAlignment="1">
      <alignment/>
    </xf>
    <xf numFmtId="0" fontId="7" fillId="0" borderId="54" xfId="0" applyFont="1" applyBorder="1" applyAlignment="1">
      <alignment horizontal="center" vertical="center" wrapText="1"/>
    </xf>
    <xf numFmtId="166" fontId="5" fillId="0" borderId="63" xfId="15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4" xfId="15" applyNumberFormat="1" applyFont="1" applyBorder="1" applyAlignment="1">
      <alignment horizontal="right"/>
    </xf>
    <xf numFmtId="0" fontId="5" fillId="0" borderId="11" xfId="0" applyFont="1" applyBorder="1" applyAlignment="1" quotePrefix="1">
      <alignment wrapText="1"/>
    </xf>
    <xf numFmtId="2" fontId="5" fillId="0" borderId="3" xfId="15" applyNumberFormat="1" applyFont="1" applyBorder="1" applyAlignment="1">
      <alignment horizontal="right"/>
    </xf>
    <xf numFmtId="166" fontId="5" fillId="0" borderId="5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5" fillId="0" borderId="27" xfId="15" applyNumberFormat="1" applyFont="1" applyBorder="1" applyAlignment="1">
      <alignment horizontal="right"/>
    </xf>
    <xf numFmtId="2" fontId="5" fillId="0" borderId="13" xfId="15" applyNumberFormat="1" applyFont="1" applyBorder="1" applyAlignment="1">
      <alignment horizontal="right"/>
    </xf>
    <xf numFmtId="166" fontId="5" fillId="0" borderId="48" xfId="15" applyNumberFormat="1" applyFont="1" applyBorder="1" applyAlignment="1">
      <alignment/>
    </xf>
    <xf numFmtId="0" fontId="5" fillId="0" borderId="32" xfId="0" applyFont="1" applyBorder="1" applyAlignment="1" quotePrefix="1">
      <alignment wrapText="1"/>
    </xf>
    <xf numFmtId="2" fontId="5" fillId="0" borderId="41" xfId="15" applyNumberFormat="1" applyFont="1" applyBorder="1" applyAlignment="1">
      <alignment horizontal="right"/>
    </xf>
    <xf numFmtId="2" fontId="5" fillId="0" borderId="54" xfId="15" applyNumberFormat="1" applyFont="1" applyBorder="1" applyAlignment="1">
      <alignment horizontal="right"/>
    </xf>
    <xf numFmtId="2" fontId="5" fillId="0" borderId="21" xfId="15" applyNumberFormat="1" applyFont="1" applyBorder="1" applyAlignment="1">
      <alignment horizontal="right"/>
    </xf>
    <xf numFmtId="0" fontId="5" fillId="0" borderId="13" xfId="0" applyFont="1" applyBorder="1" applyAlignment="1" quotePrefix="1">
      <alignment vertical="center" wrapText="1"/>
    </xf>
    <xf numFmtId="166" fontId="5" fillId="0" borderId="54" xfId="15" applyNumberFormat="1" applyFont="1" applyBorder="1" applyAlignment="1">
      <alignment/>
    </xf>
    <xf numFmtId="2" fontId="5" fillId="0" borderId="37" xfId="15" applyNumberFormat="1" applyFont="1" applyBorder="1" applyAlignment="1">
      <alignment horizontal="right"/>
    </xf>
    <xf numFmtId="0" fontId="5" fillId="0" borderId="65" xfId="0" applyFont="1" applyBorder="1" applyAlignment="1" quotePrefix="1">
      <alignment wrapText="1"/>
    </xf>
    <xf numFmtId="166" fontId="5" fillId="0" borderId="55" xfId="15" applyNumberFormat="1" applyFont="1" applyBorder="1" applyAlignment="1">
      <alignment/>
    </xf>
    <xf numFmtId="0" fontId="7" fillId="0" borderId="35" xfId="0" applyFont="1" applyBorder="1" applyAlignment="1">
      <alignment/>
    </xf>
    <xf numFmtId="166" fontId="7" fillId="0" borderId="35" xfId="15" applyNumberFormat="1" applyFont="1" applyBorder="1" applyAlignment="1">
      <alignment horizontal="right"/>
    </xf>
    <xf numFmtId="166" fontId="7" fillId="0" borderId="35" xfId="15" applyNumberFormat="1" applyFont="1" applyBorder="1" applyAlignment="1">
      <alignment/>
    </xf>
    <xf numFmtId="0" fontId="7" fillId="0" borderId="47" xfId="0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166" fontId="7" fillId="0" borderId="6" xfId="15" applyNumberFormat="1" applyFont="1" applyBorder="1" applyAlignment="1">
      <alignment/>
    </xf>
    <xf numFmtId="166" fontId="5" fillId="0" borderId="33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166" fontId="7" fillId="0" borderId="49" xfId="0" applyNumberFormat="1" applyFont="1" applyBorder="1" applyAlignment="1">
      <alignment/>
    </xf>
    <xf numFmtId="166" fontId="0" fillId="0" borderId="0" xfId="15" applyNumberFormat="1" applyAlignment="1">
      <alignment horizontal="right"/>
    </xf>
    <xf numFmtId="0" fontId="14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6" fillId="0" borderId="7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2" fillId="0" borderId="7" xfId="15" applyNumberFormat="1" applyFont="1" applyBorder="1" applyAlignment="1">
      <alignment/>
    </xf>
    <xf numFmtId="3" fontId="12" fillId="0" borderId="7" xfId="15" applyNumberFormat="1" applyFont="1" applyBorder="1" applyAlignment="1">
      <alignment/>
    </xf>
    <xf numFmtId="3" fontId="12" fillId="0" borderId="8" xfId="15" applyNumberFormat="1" applyFont="1" applyBorder="1" applyAlignment="1">
      <alignment/>
    </xf>
    <xf numFmtId="3" fontId="12" fillId="0" borderId="0" xfId="15" applyNumberFormat="1" applyFont="1" applyFill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2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27" xfId="0" applyFont="1" applyBorder="1" applyAlignment="1">
      <alignment/>
    </xf>
    <xf numFmtId="3" fontId="12" fillId="0" borderId="28" xfId="15" applyNumberFormat="1" applyFont="1" applyBorder="1" applyAlignment="1">
      <alignment/>
    </xf>
    <xf numFmtId="3" fontId="12" fillId="0" borderId="28" xfId="15" applyNumberFormat="1" applyFont="1" applyBorder="1" applyAlignment="1">
      <alignment/>
    </xf>
    <xf numFmtId="3" fontId="12" fillId="0" borderId="29" xfId="15" applyNumberFormat="1" applyFont="1" applyBorder="1" applyAlignment="1">
      <alignment/>
    </xf>
    <xf numFmtId="3" fontId="12" fillId="0" borderId="42" xfId="15" applyNumberFormat="1" applyFont="1" applyBorder="1" applyAlignment="1">
      <alignment/>
    </xf>
    <xf numFmtId="3" fontId="12" fillId="0" borderId="42" xfId="15" applyNumberFormat="1" applyFont="1" applyBorder="1" applyAlignment="1">
      <alignment/>
    </xf>
    <xf numFmtId="3" fontId="12" fillId="0" borderId="43" xfId="15" applyNumberFormat="1" applyFont="1" applyBorder="1" applyAlignment="1">
      <alignment/>
    </xf>
    <xf numFmtId="0" fontId="6" fillId="0" borderId="44" xfId="0" applyFont="1" applyBorder="1" applyAlignment="1">
      <alignment vertical="center"/>
    </xf>
    <xf numFmtId="3" fontId="6" fillId="0" borderId="60" xfId="15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2" fillId="0" borderId="0" xfId="0" applyFont="1" applyFill="1" applyBorder="1" applyAlignment="1">
      <alignment/>
    </xf>
    <xf numFmtId="49" fontId="28" fillId="0" borderId="13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10" xfId="0" applyFont="1" applyBorder="1" applyAlignment="1">
      <alignment/>
    </xf>
    <xf numFmtId="166" fontId="33" fillId="0" borderId="22" xfId="15" applyNumberFormat="1" applyFont="1" applyBorder="1" applyAlignment="1">
      <alignment/>
    </xf>
    <xf numFmtId="0" fontId="44" fillId="0" borderId="0" xfId="0" applyFont="1" applyAlignment="1">
      <alignment/>
    </xf>
    <xf numFmtId="3" fontId="45" fillId="0" borderId="7" xfId="0" applyNumberFormat="1" applyFont="1" applyBorder="1" applyAlignment="1">
      <alignment horizontal="right"/>
    </xf>
    <xf numFmtId="0" fontId="26" fillId="0" borderId="13" xfId="0" applyFont="1" applyBorder="1" applyAlignment="1">
      <alignment/>
    </xf>
    <xf numFmtId="0" fontId="28" fillId="0" borderId="13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5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3" fontId="48" fillId="0" borderId="4" xfId="0" applyNumberFormat="1" applyFont="1" applyBorder="1" applyAlignment="1">
      <alignment/>
    </xf>
    <xf numFmtId="166" fontId="5" fillId="0" borderId="43" xfId="15" applyNumberFormat="1" applyFont="1" applyBorder="1" applyAlignment="1">
      <alignment/>
    </xf>
    <xf numFmtId="0" fontId="33" fillId="0" borderId="41" xfId="0" applyFont="1" applyBorder="1" applyAlignment="1">
      <alignment/>
    </xf>
    <xf numFmtId="49" fontId="5" fillId="0" borderId="27" xfId="0" applyNumberFormat="1" applyFont="1" applyBorder="1" applyAlignment="1">
      <alignment/>
    </xf>
    <xf numFmtId="166" fontId="5" fillId="0" borderId="29" xfId="15" applyNumberFormat="1" applyFont="1" applyBorder="1" applyAlignment="1">
      <alignment/>
    </xf>
    <xf numFmtId="0" fontId="7" fillId="0" borderId="4" xfId="0" applyFont="1" applyBorder="1" applyAlignment="1">
      <alignment/>
    </xf>
    <xf numFmtId="49" fontId="5" fillId="0" borderId="2" xfId="20" applyNumberFormat="1" applyFont="1" applyBorder="1" applyAlignment="1">
      <alignment horizontal="center"/>
      <protection/>
    </xf>
    <xf numFmtId="49" fontId="5" fillId="0" borderId="4" xfId="20" applyNumberFormat="1" applyFont="1" applyBorder="1" applyAlignment="1">
      <alignment horizontal="center"/>
      <protection/>
    </xf>
    <xf numFmtId="49" fontId="5" fillId="0" borderId="27" xfId="20" applyNumberFormat="1" applyFont="1" applyBorder="1" applyAlignment="1">
      <alignment horizontal="center"/>
      <protection/>
    </xf>
    <xf numFmtId="3" fontId="26" fillId="0" borderId="29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3" fontId="46" fillId="0" borderId="7" xfId="0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166" fontId="7" fillId="0" borderId="19" xfId="15" applyNumberFormat="1" applyFont="1" applyBorder="1" applyAlignment="1">
      <alignment/>
    </xf>
    <xf numFmtId="166" fontId="7" fillId="0" borderId="20" xfId="15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49" fontId="27" fillId="0" borderId="13" xfId="0" applyNumberFormat="1" applyFont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48" fillId="0" borderId="21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28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0" fontId="28" fillId="0" borderId="31" xfId="0" applyFont="1" applyBorder="1" applyAlignment="1">
      <alignment/>
    </xf>
    <xf numFmtId="3" fontId="27" fillId="0" borderId="31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3" fontId="26" fillId="0" borderId="31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169" fontId="10" fillId="0" borderId="38" xfId="22" applyNumberFormat="1" applyFont="1" applyFill="1" applyBorder="1">
      <alignment/>
      <protection/>
    </xf>
    <xf numFmtId="3" fontId="10" fillId="0" borderId="38" xfId="22" applyNumberFormat="1" applyFont="1" applyBorder="1">
      <alignment/>
      <protection/>
    </xf>
    <xf numFmtId="3" fontId="10" fillId="0" borderId="57" xfId="22" applyNumberFormat="1" applyFont="1" applyBorder="1">
      <alignment/>
      <protection/>
    </xf>
    <xf numFmtId="3" fontId="10" fillId="0" borderId="37" xfId="22" applyNumberFormat="1" applyFont="1" applyBorder="1">
      <alignment/>
      <protection/>
    </xf>
    <xf numFmtId="3" fontId="10" fillId="0" borderId="38" xfId="22" applyNumberFormat="1" applyFont="1" applyFill="1" applyBorder="1">
      <alignment/>
      <protection/>
    </xf>
    <xf numFmtId="3" fontId="18" fillId="0" borderId="39" xfId="22" applyNumberFormat="1" applyFont="1" applyBorder="1" applyAlignment="1">
      <alignment horizontal="right"/>
      <protection/>
    </xf>
    <xf numFmtId="1" fontId="9" fillId="0" borderId="27" xfId="22" applyNumberFormat="1" applyFont="1" applyBorder="1">
      <alignment/>
      <protection/>
    </xf>
    <xf numFmtId="169" fontId="9" fillId="0" borderId="28" xfId="22" applyNumberFormat="1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55" xfId="22" applyFont="1" applyBorder="1">
      <alignment/>
      <protection/>
    </xf>
    <xf numFmtId="1" fontId="4" fillId="0" borderId="53" xfId="22" applyNumberFormat="1" applyFont="1" applyBorder="1">
      <alignment/>
      <protection/>
    </xf>
    <xf numFmtId="169" fontId="4" fillId="0" borderId="60" xfId="22" applyNumberFormat="1" applyFont="1" applyBorder="1">
      <alignment/>
      <protection/>
    </xf>
    <xf numFmtId="1" fontId="4" fillId="0" borderId="60" xfId="22" applyNumberFormat="1" applyFont="1" applyBorder="1">
      <alignment/>
      <protection/>
    </xf>
    <xf numFmtId="1" fontId="4" fillId="0" borderId="66" xfId="22" applyNumberFormat="1" applyFont="1" applyBorder="1">
      <alignment/>
      <protection/>
    </xf>
    <xf numFmtId="1" fontId="4" fillId="0" borderId="64" xfId="22" applyNumberFormat="1" applyFont="1" applyBorder="1">
      <alignment/>
      <protection/>
    </xf>
    <xf numFmtId="1" fontId="9" fillId="0" borderId="24" xfId="22" applyNumberFormat="1" applyFont="1" applyBorder="1">
      <alignment/>
      <protection/>
    </xf>
    <xf numFmtId="169" fontId="9" fillId="0" borderId="42" xfId="22" applyNumberFormat="1" applyFont="1" applyFill="1" applyBorder="1">
      <alignment/>
      <protection/>
    </xf>
    <xf numFmtId="0" fontId="9" fillId="0" borderId="42" xfId="22" applyFont="1" applyBorder="1">
      <alignment/>
      <protection/>
    </xf>
    <xf numFmtId="0" fontId="9" fillId="0" borderId="67" xfId="22" applyFont="1" applyBorder="1">
      <alignment/>
      <protection/>
    </xf>
    <xf numFmtId="0" fontId="9" fillId="0" borderId="24" xfId="22" applyFont="1" applyBorder="1">
      <alignment/>
      <protection/>
    </xf>
    <xf numFmtId="0" fontId="9" fillId="0" borderId="0" xfId="22" applyFont="1" applyBorder="1">
      <alignment/>
      <protection/>
    </xf>
    <xf numFmtId="1" fontId="9" fillId="0" borderId="30" xfId="22" applyNumberFormat="1" applyFont="1" applyBorder="1">
      <alignment/>
      <protection/>
    </xf>
    <xf numFmtId="169" fontId="9" fillId="0" borderId="28" xfId="22" applyNumberFormat="1" applyFont="1" applyFill="1" applyBorder="1">
      <alignment/>
      <protection/>
    </xf>
    <xf numFmtId="0" fontId="9" fillId="0" borderId="62" xfId="22" applyFont="1" applyBorder="1">
      <alignment/>
      <protection/>
    </xf>
    <xf numFmtId="0" fontId="9" fillId="0" borderId="30" xfId="22" applyFont="1" applyBorder="1">
      <alignment/>
      <protection/>
    </xf>
    <xf numFmtId="0" fontId="9" fillId="0" borderId="68" xfId="22" applyFont="1" applyBorder="1">
      <alignment/>
      <protection/>
    </xf>
    <xf numFmtId="1" fontId="4" fillId="0" borderId="14" xfId="22" applyNumberFormat="1" applyFont="1" applyBorder="1">
      <alignment/>
      <protection/>
    </xf>
    <xf numFmtId="169" fontId="4" fillId="0" borderId="5" xfId="22" applyNumberFormat="1" applyFont="1" applyBorder="1">
      <alignment/>
      <protection/>
    </xf>
    <xf numFmtId="1" fontId="4" fillId="0" borderId="5" xfId="22" applyNumberFormat="1" applyFont="1" applyBorder="1">
      <alignment/>
      <protection/>
    </xf>
    <xf numFmtId="1" fontId="4" fillId="0" borderId="69" xfId="22" applyNumberFormat="1" applyFont="1" applyBorder="1">
      <alignment/>
      <protection/>
    </xf>
    <xf numFmtId="1" fontId="4" fillId="0" borderId="20" xfId="22" applyNumberFormat="1" applyFont="1" applyBorder="1">
      <alignment/>
      <protection/>
    </xf>
    <xf numFmtId="3" fontId="9" fillId="0" borderId="7" xfId="15" applyNumberFormat="1" applyFont="1" applyFill="1" applyBorder="1" applyAlignment="1">
      <alignment vertical="center" wrapText="1"/>
    </xf>
    <xf numFmtId="3" fontId="9" fillId="0" borderId="21" xfId="15" applyNumberFormat="1" applyFont="1" applyFill="1" applyBorder="1" applyAlignment="1">
      <alignment vertical="center" wrapText="1"/>
    </xf>
    <xf numFmtId="0" fontId="15" fillId="0" borderId="43" xfId="0" applyFont="1" applyBorder="1" applyAlignment="1">
      <alignment wrapText="1"/>
    </xf>
    <xf numFmtId="0" fontId="0" fillId="0" borderId="64" xfId="22" applyBorder="1" applyAlignment="1">
      <alignment horizontal="left"/>
      <protection/>
    </xf>
    <xf numFmtId="0" fontId="4" fillId="0" borderId="59" xfId="22" applyFont="1" applyBorder="1" applyAlignment="1">
      <alignment horizontal="center" wrapText="1"/>
      <protection/>
    </xf>
    <xf numFmtId="0" fontId="32" fillId="0" borderId="70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6" xfId="15" applyNumberFormat="1" applyFont="1" applyBorder="1" applyAlignment="1">
      <alignment horizontal="center" vertical="center" wrapText="1"/>
    </xf>
    <xf numFmtId="166" fontId="7" fillId="0" borderId="32" xfId="15" applyNumberFormat="1" applyFont="1" applyBorder="1" applyAlignment="1">
      <alignment horizontal="center" vertical="center" wrapText="1"/>
    </xf>
    <xf numFmtId="166" fontId="7" fillId="0" borderId="47" xfId="15" applyNumberFormat="1" applyFont="1" applyBorder="1" applyAlignment="1">
      <alignment horizontal="center" vertical="center" wrapText="1"/>
    </xf>
    <xf numFmtId="166" fontId="7" fillId="0" borderId="23" xfId="15" applyNumberFormat="1" applyFont="1" applyBorder="1" applyAlignment="1">
      <alignment horizontal="center" vertical="center" wrapText="1"/>
    </xf>
    <xf numFmtId="166" fontId="7" fillId="0" borderId="24" xfId="15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9" xfId="15" applyNumberFormat="1" applyFont="1" applyBorder="1" applyAlignment="1">
      <alignment horizontal="center" vertical="center" wrapText="1"/>
    </xf>
    <xf numFmtId="166" fontId="7" fillId="0" borderId="10" xfId="15" applyNumberFormat="1" applyFont="1" applyBorder="1" applyAlignment="1">
      <alignment horizontal="center" vertical="center" wrapText="1"/>
    </xf>
    <xf numFmtId="166" fontId="7" fillId="0" borderId="11" xfId="15" applyNumberFormat="1" applyFont="1" applyBorder="1" applyAlignment="1">
      <alignment horizontal="center" vertical="center" wrapText="1"/>
    </xf>
    <xf numFmtId="0" fontId="4" fillId="0" borderId="53" xfId="22" applyFont="1" applyBorder="1" applyAlignment="1">
      <alignment horizontal="center"/>
      <protection/>
    </xf>
    <xf numFmtId="0" fontId="1" fillId="0" borderId="71" xfId="22" applyFont="1" applyBorder="1" applyAlignment="1">
      <alignment horizontal="center"/>
      <protection/>
    </xf>
    <xf numFmtId="0" fontId="1" fillId="0" borderId="64" xfId="22" applyFont="1" applyBorder="1" applyAlignment="1">
      <alignment horizontal="center"/>
      <protection/>
    </xf>
    <xf numFmtId="0" fontId="4" fillId="0" borderId="53" xfId="22" applyFont="1" applyBorder="1" applyAlignment="1">
      <alignment horizontal="left"/>
      <protection/>
    </xf>
    <xf numFmtId="0" fontId="0" fillId="0" borderId="71" xfId="22" applyBorder="1" applyAlignment="1">
      <alignment horizontal="left"/>
      <protection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15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7" xfId="15" applyNumberFormat="1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0" xfId="20" applyNumberFormat="1" applyFont="1" applyAlignment="1">
      <alignment horizontal="right" wrapText="1"/>
      <protection/>
    </xf>
    <xf numFmtId="0" fontId="0" fillId="0" borderId="0" xfId="0" applyAlignment="1">
      <alignment wrapText="1"/>
    </xf>
    <xf numFmtId="49" fontId="6" fillId="0" borderId="0" xfId="20" applyNumberFormat="1" applyFont="1" applyAlignment="1">
      <alignment horizontal="center"/>
      <protection/>
    </xf>
    <xf numFmtId="49" fontId="16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6" fillId="0" borderId="7" xfId="20" applyNumberFormat="1" applyFont="1" applyBorder="1" applyAlignment="1">
      <alignment horizontal="center" vertical="center" wrapText="1"/>
      <protection/>
    </xf>
    <xf numFmtId="49" fontId="6" fillId="0" borderId="21" xfId="20" applyNumberFormat="1" applyFont="1" applyBorder="1" applyAlignment="1">
      <alignment horizontal="center" vertical="center" wrapText="1"/>
      <protection/>
    </xf>
    <xf numFmtId="49" fontId="7" fillId="0" borderId="27" xfId="20" applyNumberFormat="1" applyFont="1" applyBorder="1" applyAlignment="1">
      <alignment horizontal="center" vertical="center" wrapText="1"/>
      <protection/>
    </xf>
    <xf numFmtId="49" fontId="6" fillId="0" borderId="28" xfId="20" applyNumberFormat="1" applyFont="1" applyBorder="1" applyAlignment="1">
      <alignment horizontal="center" vertical="center" wrapText="1"/>
      <protection/>
    </xf>
    <xf numFmtId="49" fontId="7" fillId="0" borderId="72" xfId="20" applyNumberFormat="1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9" fontId="5" fillId="0" borderId="48" xfId="20" applyNumberFormat="1" applyFont="1" applyBorder="1" applyAlignment="1">
      <alignment horizontal="left"/>
      <protection/>
    </xf>
    <xf numFmtId="49" fontId="5" fillId="0" borderId="54" xfId="20" applyNumberFormat="1" applyFont="1" applyBorder="1" applyAlignment="1">
      <alignment horizontal="left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5" fillId="0" borderId="51" xfId="20" applyNumberFormat="1" applyFont="1" applyBorder="1" applyAlignment="1">
      <alignment horizontal="left"/>
      <protection/>
    </xf>
    <xf numFmtId="49" fontId="5" fillId="0" borderId="75" xfId="20" applyNumberFormat="1" applyFont="1" applyBorder="1" applyAlignment="1">
      <alignment horizontal="left"/>
      <protection/>
    </xf>
    <xf numFmtId="0" fontId="7" fillId="2" borderId="53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D23" sqref="D23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79"/>
      <c r="D1" s="74" t="s">
        <v>601</v>
      </c>
    </row>
    <row r="2" spans="3:4" ht="12.75">
      <c r="C2" s="79"/>
      <c r="D2" s="74"/>
    </row>
    <row r="3" spans="1:4" ht="19.5">
      <c r="A3" s="5" t="s">
        <v>375</v>
      </c>
      <c r="B3" s="3"/>
      <c r="C3" s="3"/>
      <c r="D3" s="3"/>
    </row>
    <row r="4" spans="1:4" ht="19.5">
      <c r="A4" s="5" t="s">
        <v>145</v>
      </c>
      <c r="B4" s="3"/>
      <c r="C4" s="3"/>
      <c r="D4" s="3"/>
    </row>
    <row r="5" spans="1:4" ht="19.5">
      <c r="A5" s="5"/>
      <c r="B5" s="3"/>
      <c r="C5" s="3"/>
      <c r="D5" s="3"/>
    </row>
    <row r="6" spans="1:4" ht="13.5" thickBot="1">
      <c r="A6" s="1"/>
      <c r="B6" s="1"/>
      <c r="C6" s="1"/>
      <c r="D6" s="77" t="s">
        <v>143</v>
      </c>
    </row>
    <row r="7" spans="1:9" ht="13.5" customHeight="1">
      <c r="A7" s="584" t="s">
        <v>1</v>
      </c>
      <c r="B7" s="586" t="s">
        <v>376</v>
      </c>
      <c r="C7" s="584" t="s">
        <v>1</v>
      </c>
      <c r="D7" s="586" t="s">
        <v>376</v>
      </c>
      <c r="H7" s="8"/>
      <c r="I7" s="8"/>
    </row>
    <row r="8" spans="1:9" ht="13.5" customHeight="1" thickBot="1">
      <c r="A8" s="585"/>
      <c r="B8" s="587"/>
      <c r="C8" s="585"/>
      <c r="D8" s="587"/>
      <c r="H8" s="8"/>
      <c r="I8" s="8"/>
    </row>
    <row r="9" spans="1:9" ht="13.5" customHeight="1">
      <c r="A9" s="235" t="s">
        <v>137</v>
      </c>
      <c r="B9" s="352">
        <v>98165</v>
      </c>
      <c r="C9" s="235" t="s">
        <v>2</v>
      </c>
      <c r="D9" s="241"/>
      <c r="H9" s="8"/>
      <c r="I9" s="8"/>
    </row>
    <row r="10" spans="1:9" ht="13.5" customHeight="1">
      <c r="A10" s="236" t="s">
        <v>374</v>
      </c>
      <c r="B10" s="242">
        <v>10200</v>
      </c>
      <c r="C10" s="236" t="s">
        <v>12</v>
      </c>
      <c r="D10" s="243">
        <v>1816351</v>
      </c>
      <c r="H10" s="8"/>
      <c r="I10" s="8"/>
    </row>
    <row r="11" spans="1:9" ht="13.5" customHeight="1">
      <c r="A11" s="237"/>
      <c r="B11" s="244"/>
      <c r="C11" s="236" t="s">
        <v>138</v>
      </c>
      <c r="D11" s="243">
        <v>10470</v>
      </c>
      <c r="H11" s="8"/>
      <c r="I11" s="8"/>
    </row>
    <row r="12" spans="1:9" ht="13.5" customHeight="1">
      <c r="A12" s="237" t="s">
        <v>3</v>
      </c>
      <c r="B12" s="242"/>
      <c r="C12" s="236" t="s">
        <v>139</v>
      </c>
      <c r="D12" s="243">
        <v>13578</v>
      </c>
      <c r="H12" s="8"/>
      <c r="I12" s="8"/>
    </row>
    <row r="13" spans="1:9" ht="13.5" customHeight="1">
      <c r="A13" s="237" t="s">
        <v>4</v>
      </c>
      <c r="B13" s="242"/>
      <c r="C13" s="236"/>
      <c r="D13" s="243"/>
      <c r="H13" s="8"/>
      <c r="I13" s="8"/>
    </row>
    <row r="14" spans="1:9" ht="13.5" customHeight="1">
      <c r="A14" s="236" t="s">
        <v>5</v>
      </c>
      <c r="B14" s="353">
        <v>72212</v>
      </c>
      <c r="C14" s="236"/>
      <c r="D14" s="245"/>
      <c r="H14" s="20"/>
      <c r="I14" s="20"/>
    </row>
    <row r="15" spans="1:9" ht="13.5" customHeight="1">
      <c r="A15" s="236" t="s">
        <v>6</v>
      </c>
      <c r="B15" s="355">
        <f>SUM(B16:B19)</f>
        <v>772011</v>
      </c>
      <c r="C15" s="237" t="s">
        <v>180</v>
      </c>
      <c r="D15" s="245">
        <f>SUM(D10:D14)</f>
        <v>1840399</v>
      </c>
      <c r="H15" s="20"/>
      <c r="I15" s="20"/>
    </row>
    <row r="16" spans="1:9" ht="13.5" customHeight="1">
      <c r="A16" s="238" t="s">
        <v>153</v>
      </c>
      <c r="B16" s="354">
        <v>25464</v>
      </c>
      <c r="C16" s="239"/>
      <c r="D16" s="247"/>
      <c r="H16" s="20"/>
      <c r="I16" s="20"/>
    </row>
    <row r="17" spans="1:9" ht="13.5" customHeight="1">
      <c r="A17" s="238" t="s">
        <v>7</v>
      </c>
      <c r="B17" s="354">
        <v>180216</v>
      </c>
      <c r="C17" s="239"/>
      <c r="D17" s="248"/>
      <c r="H17" s="20"/>
      <c r="I17" s="20"/>
    </row>
    <row r="18" spans="1:9" ht="13.5" customHeight="1">
      <c r="A18" s="238" t="s">
        <v>330</v>
      </c>
      <c r="B18" s="354">
        <v>501331</v>
      </c>
      <c r="C18" s="239"/>
      <c r="D18" s="247"/>
      <c r="H18" s="20"/>
      <c r="I18" s="20"/>
    </row>
    <row r="19" spans="1:9" ht="13.5" customHeight="1">
      <c r="A19" s="239" t="s">
        <v>8</v>
      </c>
      <c r="B19" s="354">
        <v>65000</v>
      </c>
      <c r="C19" s="237" t="s">
        <v>10</v>
      </c>
      <c r="D19" s="243"/>
      <c r="H19" s="21"/>
      <c r="I19" s="21"/>
    </row>
    <row r="20" spans="1:9" ht="13.5" customHeight="1">
      <c r="A20" s="237" t="s">
        <v>183</v>
      </c>
      <c r="B20" s="244"/>
      <c r="C20" s="236" t="s">
        <v>12</v>
      </c>
      <c r="D20" s="243">
        <v>569394</v>
      </c>
      <c r="H20" s="8"/>
      <c r="I20" s="8"/>
    </row>
    <row r="21" spans="1:9" ht="13.5" customHeight="1">
      <c r="A21" s="236" t="s">
        <v>184</v>
      </c>
      <c r="B21" s="355">
        <v>49215</v>
      </c>
      <c r="C21" s="236" t="s">
        <v>13</v>
      </c>
      <c r="D21" s="243">
        <v>248374</v>
      </c>
      <c r="H21" s="20"/>
      <c r="I21" s="20"/>
    </row>
    <row r="22" spans="1:9" ht="13.5" customHeight="1">
      <c r="A22" s="237" t="s">
        <v>185</v>
      </c>
      <c r="B22" s="246"/>
      <c r="C22" s="236" t="s">
        <v>186</v>
      </c>
      <c r="D22" s="243">
        <v>265903</v>
      </c>
      <c r="H22" s="20"/>
      <c r="I22" s="20"/>
    </row>
    <row r="23" spans="1:9" ht="13.5" customHeight="1">
      <c r="A23" s="239" t="s">
        <v>11</v>
      </c>
      <c r="B23" s="354">
        <v>1456850</v>
      </c>
      <c r="C23" s="236" t="s">
        <v>14</v>
      </c>
      <c r="D23" s="243">
        <v>220104</v>
      </c>
      <c r="H23" s="20"/>
      <c r="I23" s="20"/>
    </row>
    <row r="24" spans="1:9" ht="13.5" customHeight="1">
      <c r="A24" s="239" t="s">
        <v>189</v>
      </c>
      <c r="B24" s="354">
        <v>99810</v>
      </c>
      <c r="C24" s="236" t="s">
        <v>140</v>
      </c>
      <c r="D24" s="243"/>
      <c r="H24" s="20"/>
      <c r="I24" s="20"/>
    </row>
    <row r="25" spans="1:9" ht="13.5" customHeight="1">
      <c r="A25" s="239" t="s">
        <v>190</v>
      </c>
      <c r="B25" s="354">
        <v>76033</v>
      </c>
      <c r="C25" s="236" t="s">
        <v>192</v>
      </c>
      <c r="D25" s="243">
        <v>100653</v>
      </c>
      <c r="H25" s="20"/>
      <c r="I25" s="20"/>
    </row>
    <row r="26" spans="1:9" ht="13.5" customHeight="1">
      <c r="A26" s="237" t="s">
        <v>182</v>
      </c>
      <c r="B26" s="244">
        <f>SUM(B23:B25)</f>
        <v>1632693</v>
      </c>
      <c r="C26" s="238" t="s">
        <v>136</v>
      </c>
      <c r="D26" s="247">
        <v>16232</v>
      </c>
      <c r="H26" s="21"/>
      <c r="I26" s="21"/>
    </row>
    <row r="27" spans="1:9" ht="13.5" customHeight="1">
      <c r="A27" s="236" t="s">
        <v>141</v>
      </c>
      <c r="B27" s="353">
        <v>3900</v>
      </c>
      <c r="C27" s="238" t="s">
        <v>129</v>
      </c>
      <c r="D27" s="247">
        <v>84421</v>
      </c>
      <c r="H27" s="21"/>
      <c r="I27" s="21"/>
    </row>
    <row r="28" spans="1:9" ht="13.5" customHeight="1">
      <c r="A28" s="236" t="s">
        <v>373</v>
      </c>
      <c r="B28" s="242">
        <v>69100</v>
      </c>
      <c r="C28" s="236"/>
      <c r="D28" s="247"/>
      <c r="H28" s="21"/>
      <c r="I28" s="21"/>
    </row>
    <row r="29" spans="1:9" ht="13.5" customHeight="1">
      <c r="A29" s="236" t="s">
        <v>15</v>
      </c>
      <c r="B29" s="242">
        <v>406622</v>
      </c>
      <c r="C29" s="236"/>
      <c r="D29" s="243"/>
      <c r="H29" s="20"/>
      <c r="I29" s="20"/>
    </row>
    <row r="30" spans="1:9" ht="13.5" customHeight="1" thickBot="1">
      <c r="A30" s="236" t="s">
        <v>142</v>
      </c>
      <c r="B30" s="242">
        <v>140909</v>
      </c>
      <c r="C30" s="236"/>
      <c r="D30" s="243"/>
      <c r="H30" s="9"/>
      <c r="I30" s="21"/>
    </row>
    <row r="31" spans="1:9" ht="13.5" customHeight="1">
      <c r="A31" s="235" t="s">
        <v>191</v>
      </c>
      <c r="B31" s="249">
        <f>B14+B15+B21+B26+B27+B28+B29+B30</f>
        <v>3146662</v>
      </c>
      <c r="C31" s="235" t="s">
        <v>181</v>
      </c>
      <c r="D31" s="241">
        <f>SUM(D19:D25,D29:D30)</f>
        <v>1404428</v>
      </c>
      <c r="H31" s="8"/>
      <c r="I31" s="9"/>
    </row>
    <row r="32" spans="1:9" ht="18.75" customHeight="1" thickBot="1">
      <c r="A32" s="240" t="s">
        <v>187</v>
      </c>
      <c r="B32" s="250">
        <f>SUM(B9,B31)</f>
        <v>3244827</v>
      </c>
      <c r="C32" s="240" t="s">
        <v>188</v>
      </c>
      <c r="D32" s="251">
        <f>SUM(D15,D31)</f>
        <v>3244827</v>
      </c>
      <c r="H32" s="8"/>
      <c r="I32" s="9"/>
    </row>
    <row r="33" spans="1:9" ht="12.75">
      <c r="A33" s="137"/>
      <c r="B33" s="137"/>
      <c r="C33" s="137"/>
      <c r="D33" s="137"/>
      <c r="H33" s="7"/>
      <c r="I33" s="7"/>
    </row>
    <row r="34" spans="8:9" ht="12.75">
      <c r="H34" s="7"/>
      <c r="I34" s="7"/>
    </row>
    <row r="35" spans="8:9" ht="12.75">
      <c r="H35" s="7"/>
      <c r="I35" s="7"/>
    </row>
    <row r="36" spans="8:9" ht="12.75">
      <c r="H36" s="7"/>
      <c r="I36" s="7"/>
    </row>
    <row r="37" spans="8:9" ht="12.75">
      <c r="H37" s="7"/>
      <c r="I37" s="7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13" sqref="B13"/>
    </sheetView>
  </sheetViews>
  <sheetFormatPr defaultColWidth="9.140625" defaultRowHeight="12.75"/>
  <cols>
    <col min="1" max="1" width="59.7109375" style="1" customWidth="1"/>
    <col min="2" max="2" width="26.421875" style="16" customWidth="1"/>
    <col min="3" max="3" width="2.28125" style="0" customWidth="1"/>
  </cols>
  <sheetData>
    <row r="1" spans="1:2" ht="12.75">
      <c r="A1" s="35"/>
      <c r="B1" s="44"/>
    </row>
    <row r="2" spans="1:3" ht="12.75">
      <c r="A2"/>
      <c r="B2" s="60" t="s">
        <v>155</v>
      </c>
      <c r="C2" s="19"/>
    </row>
    <row r="3" spans="1:3" ht="12.75">
      <c r="A3" s="41"/>
      <c r="B3" s="60" t="s">
        <v>609</v>
      </c>
      <c r="C3" s="66"/>
    </row>
    <row r="4" spans="1:2" ht="12.75">
      <c r="A4" s="2"/>
      <c r="B4" s="40"/>
    </row>
    <row r="5" spans="1:2" ht="12.75">
      <c r="A5" s="2"/>
      <c r="B5" s="40"/>
    </row>
    <row r="6" spans="1:2" ht="12.75">
      <c r="A6" s="2"/>
      <c r="B6" s="40"/>
    </row>
    <row r="7" spans="1:2" ht="12.75">
      <c r="A7" s="2"/>
      <c r="B7" s="40"/>
    </row>
    <row r="8" spans="1:2" ht="18.75">
      <c r="A8" s="27" t="s">
        <v>96</v>
      </c>
      <c r="B8" s="45"/>
    </row>
    <row r="9" spans="1:2" ht="18.75">
      <c r="A9" s="27" t="s">
        <v>379</v>
      </c>
      <c r="B9" s="45"/>
    </row>
    <row r="10" spans="1:2" ht="15.75">
      <c r="A10" s="3"/>
      <c r="B10" s="46"/>
    </row>
    <row r="11" spans="1:2" ht="15.75">
      <c r="A11" s="3"/>
      <c r="B11" s="46"/>
    </row>
    <row r="12" spans="1:2" ht="15.75">
      <c r="A12" s="3"/>
      <c r="B12" s="46"/>
    </row>
    <row r="13" spans="1:2" ht="15.75">
      <c r="A13" s="3"/>
      <c r="B13" s="46"/>
    </row>
    <row r="15" spans="1:2" ht="16.5" thickBot="1">
      <c r="A15" s="28"/>
      <c r="B15" s="18" t="s">
        <v>0</v>
      </c>
    </row>
    <row r="16" spans="1:2" ht="15.75">
      <c r="A16" s="29" t="s">
        <v>16</v>
      </c>
      <c r="B16" s="61" t="s">
        <v>123</v>
      </c>
    </row>
    <row r="17" spans="1:2" ht="16.5" thickBot="1">
      <c r="A17" s="30"/>
      <c r="B17" s="62"/>
    </row>
    <row r="18" spans="1:2" ht="15.75">
      <c r="A18" s="31"/>
      <c r="B18" s="63"/>
    </row>
    <row r="19" spans="1:2" ht="15.75">
      <c r="A19" s="32" t="s">
        <v>97</v>
      </c>
      <c r="B19" s="64">
        <v>407</v>
      </c>
    </row>
    <row r="20" spans="1:2" ht="15.75">
      <c r="A20" s="32" t="s">
        <v>98</v>
      </c>
      <c r="B20" s="64">
        <v>110</v>
      </c>
    </row>
    <row r="21" spans="1:2" ht="15.75">
      <c r="A21" s="32" t="s">
        <v>131</v>
      </c>
      <c r="B21" s="64">
        <v>4</v>
      </c>
    </row>
    <row r="22" spans="1:2" ht="15.75">
      <c r="A22" s="32" t="s">
        <v>99</v>
      </c>
      <c r="B22" s="64">
        <v>4</v>
      </c>
    </row>
    <row r="23" spans="1:2" ht="15.75">
      <c r="A23" s="32" t="s">
        <v>228</v>
      </c>
      <c r="B23" s="64">
        <v>120</v>
      </c>
    </row>
    <row r="24" spans="1:2" ht="15.75">
      <c r="A24" s="32" t="s">
        <v>126</v>
      </c>
      <c r="B24" s="64">
        <v>22</v>
      </c>
    </row>
    <row r="25" spans="1:2" ht="15.75">
      <c r="A25" s="32" t="s">
        <v>100</v>
      </c>
      <c r="B25" s="64">
        <v>200</v>
      </c>
    </row>
    <row r="26" spans="1:2" ht="15.75">
      <c r="A26" s="32" t="s">
        <v>101</v>
      </c>
      <c r="B26" s="64">
        <v>173</v>
      </c>
    </row>
    <row r="27" spans="1:2" ht="15.75">
      <c r="A27" s="32" t="s">
        <v>102</v>
      </c>
      <c r="B27" s="64">
        <v>22</v>
      </c>
    </row>
    <row r="28" spans="1:2" ht="15.75">
      <c r="A28" s="32" t="s">
        <v>103</v>
      </c>
      <c r="B28" s="64">
        <v>357</v>
      </c>
    </row>
    <row r="29" spans="1:2" ht="16.5" thickBot="1">
      <c r="A29" s="33" t="s">
        <v>104</v>
      </c>
      <c r="B29" s="175">
        <v>85</v>
      </c>
    </row>
    <row r="30" spans="1:2" ht="15.75">
      <c r="A30" s="173" t="s">
        <v>163</v>
      </c>
      <c r="B30" s="174">
        <f>SUM(B19:B29)</f>
        <v>1504</v>
      </c>
    </row>
    <row r="31" spans="1:2" ht="15.75">
      <c r="A31" s="171" t="s">
        <v>156</v>
      </c>
      <c r="B31" s="172">
        <v>2104</v>
      </c>
    </row>
    <row r="32" spans="1:2" s="138" customFormat="1" ht="33" customHeight="1" thickBot="1">
      <c r="A32" s="139" t="s">
        <v>105</v>
      </c>
      <c r="B32" s="140">
        <f>SUM(B30:B31)</f>
        <v>3608</v>
      </c>
    </row>
    <row r="33" spans="1:2" ht="15.75">
      <c r="A33" s="31" t="s">
        <v>17</v>
      </c>
      <c r="B33" s="63">
        <v>566</v>
      </c>
    </row>
    <row r="34" spans="1:2" ht="15.75">
      <c r="A34" s="32" t="s">
        <v>18</v>
      </c>
      <c r="B34" s="64">
        <v>3042</v>
      </c>
    </row>
    <row r="35" spans="1:2" s="138" customFormat="1" ht="31.5" customHeight="1" thickBot="1">
      <c r="A35" s="141" t="s">
        <v>127</v>
      </c>
      <c r="B35" s="142">
        <f>SUM(B33:B34)</f>
        <v>3608</v>
      </c>
    </row>
  </sheetData>
  <sheetProtection/>
  <printOptions horizontalCentered="1"/>
  <pageMargins left="0.7874015748031497" right="0.7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D3" sqref="D3:F3"/>
    </sheetView>
  </sheetViews>
  <sheetFormatPr defaultColWidth="9.140625" defaultRowHeight="12.75"/>
  <cols>
    <col min="1" max="1" width="60.140625" style="0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2.00390625" style="7" bestFit="1" customWidth="1"/>
  </cols>
  <sheetData>
    <row r="2" spans="1:6" ht="15.75">
      <c r="A2" s="12"/>
      <c r="B2" s="12"/>
      <c r="C2" s="12"/>
      <c r="D2" s="12"/>
      <c r="E2" s="588" t="s">
        <v>482</v>
      </c>
      <c r="F2" s="588"/>
    </row>
    <row r="3" spans="1:6" ht="15.75">
      <c r="A3" s="12"/>
      <c r="B3" s="12"/>
      <c r="C3" s="12"/>
      <c r="D3" s="614" t="s">
        <v>610</v>
      </c>
      <c r="E3" s="614"/>
      <c r="F3" s="614"/>
    </row>
    <row r="4" spans="1:6" ht="15.75">
      <c r="A4" s="12"/>
      <c r="B4" s="12"/>
      <c r="C4" s="12"/>
      <c r="D4" s="12"/>
      <c r="F4" s="471"/>
    </row>
    <row r="5" spans="1:6" ht="15.75">
      <c r="A5" s="12"/>
      <c r="B5" s="12"/>
      <c r="C5" s="12"/>
      <c r="D5" s="12"/>
      <c r="F5" s="471"/>
    </row>
    <row r="6" spans="1:6" ht="15.75">
      <c r="A6" s="12"/>
      <c r="B6" s="12"/>
      <c r="C6" s="12"/>
      <c r="D6" s="12"/>
      <c r="E6" s="34"/>
      <c r="F6" s="14"/>
    </row>
    <row r="7" spans="1:6" ht="19.5">
      <c r="A7" s="6" t="s">
        <v>483</v>
      </c>
      <c r="B7" s="6"/>
      <c r="C7" s="472"/>
      <c r="D7" s="472"/>
      <c r="E7" s="472"/>
      <c r="F7" s="472"/>
    </row>
    <row r="8" spans="1:6" ht="15.75">
      <c r="A8" s="12"/>
      <c r="B8" s="12"/>
      <c r="C8" s="12"/>
      <c r="D8" s="12"/>
      <c r="E8" s="12"/>
      <c r="F8" s="12"/>
    </row>
    <row r="9" spans="1:6" ht="15.75">
      <c r="A9" s="12"/>
      <c r="B9" s="12"/>
      <c r="C9" s="12"/>
      <c r="D9" s="12"/>
      <c r="E9" s="473"/>
      <c r="F9" s="12"/>
    </row>
    <row r="10" spans="1:6" ht="15.75">
      <c r="A10" s="12"/>
      <c r="B10" s="12"/>
      <c r="C10" s="12"/>
      <c r="D10" s="12"/>
      <c r="E10" s="12"/>
      <c r="F10" s="12"/>
    </row>
    <row r="11" spans="1:6" ht="16.5" thickBot="1">
      <c r="A11" s="12"/>
      <c r="B11" s="12"/>
      <c r="C11" s="12"/>
      <c r="D11" s="12"/>
      <c r="E11" s="12"/>
      <c r="F11" s="474" t="s">
        <v>242</v>
      </c>
    </row>
    <row r="12" spans="1:6" ht="15.75">
      <c r="A12" s="651" t="s">
        <v>16</v>
      </c>
      <c r="B12" s="649" t="s">
        <v>484</v>
      </c>
      <c r="C12" s="475" t="s">
        <v>485</v>
      </c>
      <c r="D12" s="476"/>
      <c r="E12" s="476"/>
      <c r="F12" s="477"/>
    </row>
    <row r="13" spans="1:7" ht="32.25" customHeight="1" thickBot="1">
      <c r="A13" s="652"/>
      <c r="B13" s="650"/>
      <c r="C13" s="478" t="s">
        <v>486</v>
      </c>
      <c r="D13" s="479" t="s">
        <v>487</v>
      </c>
      <c r="E13" s="479" t="s">
        <v>488</v>
      </c>
      <c r="F13" s="480" t="s">
        <v>489</v>
      </c>
      <c r="G13" s="481"/>
    </row>
    <row r="14" spans="1:7" ht="19.5" customHeight="1">
      <c r="A14" s="31" t="s">
        <v>490</v>
      </c>
      <c r="B14" s="482">
        <v>373853</v>
      </c>
      <c r="C14" s="482">
        <v>24928</v>
      </c>
      <c r="D14" s="483">
        <v>49856</v>
      </c>
      <c r="E14" s="483">
        <v>99712</v>
      </c>
      <c r="F14" s="484">
        <v>199357</v>
      </c>
      <c r="G14" s="485"/>
    </row>
    <row r="15" spans="1:7" ht="19.5" customHeight="1">
      <c r="A15" s="32" t="s">
        <v>491</v>
      </c>
      <c r="B15" s="486">
        <v>12450</v>
      </c>
      <c r="C15" s="486">
        <v>2075</v>
      </c>
      <c r="D15" s="487">
        <v>4150</v>
      </c>
      <c r="E15" s="487">
        <v>6225</v>
      </c>
      <c r="F15" s="488"/>
      <c r="G15" s="489"/>
    </row>
    <row r="16" spans="1:7" ht="19.5" customHeight="1">
      <c r="A16" s="490" t="s">
        <v>492</v>
      </c>
      <c r="B16" s="491">
        <v>216494</v>
      </c>
      <c r="C16" s="491">
        <v>83</v>
      </c>
      <c r="D16" s="492">
        <v>216411</v>
      </c>
      <c r="E16" s="492"/>
      <c r="F16" s="493"/>
      <c r="G16" s="489"/>
    </row>
    <row r="17" spans="1:7" ht="19.5" customHeight="1">
      <c r="A17" s="490" t="s">
        <v>493</v>
      </c>
      <c r="B17" s="491">
        <v>82263</v>
      </c>
      <c r="C17" s="491"/>
      <c r="D17" s="492">
        <v>1000</v>
      </c>
      <c r="E17" s="492">
        <v>81263</v>
      </c>
      <c r="F17" s="493"/>
      <c r="G17" s="489"/>
    </row>
    <row r="18" spans="1:7" ht="19.5" customHeight="1">
      <c r="A18" s="490" t="s">
        <v>494</v>
      </c>
      <c r="B18" s="491">
        <v>1339</v>
      </c>
      <c r="C18" s="491">
        <v>1060</v>
      </c>
      <c r="D18" s="492">
        <v>279</v>
      </c>
      <c r="E18" s="492"/>
      <c r="F18" s="493"/>
      <c r="G18" s="489"/>
    </row>
    <row r="19" spans="1:7" ht="19.5" customHeight="1">
      <c r="A19" s="32" t="s">
        <v>495</v>
      </c>
      <c r="B19" s="486">
        <v>0</v>
      </c>
      <c r="C19" s="486">
        <v>2772</v>
      </c>
      <c r="D19" s="487">
        <v>11088</v>
      </c>
      <c r="E19" s="487">
        <v>22176</v>
      </c>
      <c r="F19" s="488">
        <v>69296</v>
      </c>
      <c r="G19" s="489"/>
    </row>
    <row r="20" spans="1:7" ht="19.5" customHeight="1" thickBot="1">
      <c r="A20" s="32" t="s">
        <v>496</v>
      </c>
      <c r="B20" s="494">
        <v>189186</v>
      </c>
      <c r="C20" s="494">
        <v>189186</v>
      </c>
      <c r="D20" s="495"/>
      <c r="E20" s="495"/>
      <c r="F20" s="496"/>
      <c r="G20" s="489"/>
    </row>
    <row r="21" spans="1:7" s="138" customFormat="1" ht="38.25" customHeight="1" thickBot="1">
      <c r="A21" s="497" t="s">
        <v>9</v>
      </c>
      <c r="B21" s="498">
        <f>SUM(B14:B20)</f>
        <v>875585</v>
      </c>
      <c r="C21" s="498">
        <f>SUM(C14:C20)</f>
        <v>220104</v>
      </c>
      <c r="D21" s="498">
        <f>SUM(D14:D20)</f>
        <v>282784</v>
      </c>
      <c r="E21" s="498">
        <f>SUM(E14:E20)</f>
        <v>209376</v>
      </c>
      <c r="F21" s="498">
        <f>SUM(F14:F20)</f>
        <v>268653</v>
      </c>
      <c r="G21" s="499"/>
    </row>
    <row r="22" spans="1:6" ht="15.75">
      <c r="A22" s="12"/>
      <c r="B22" s="12"/>
      <c r="C22" s="12"/>
      <c r="D22" s="12"/>
      <c r="E22" s="12"/>
      <c r="F22" s="12"/>
    </row>
    <row r="23" ht="15.75">
      <c r="A23" s="500"/>
    </row>
  </sheetData>
  <mergeCells count="4">
    <mergeCell ref="B12:B13"/>
    <mergeCell ref="A12:A13"/>
    <mergeCell ref="D3:F3"/>
    <mergeCell ref="E2:F2"/>
  </mergeCells>
  <printOptions horizontalCentered="1"/>
  <pageMargins left="0.7874015748031497" right="0.7874015748031497" top="0.984251968503937" bottom="0.984251968503937" header="0.5118110236220472" footer="0.9055118110236221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pane xSplit="1" ySplit="7" topLeftCell="C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6" sqref="M26"/>
    </sheetView>
  </sheetViews>
  <sheetFormatPr defaultColWidth="9.140625" defaultRowHeight="12.75"/>
  <cols>
    <col min="1" max="1" width="54.00390625" style="48" customWidth="1"/>
    <col min="2" max="12" width="6.7109375" style="48" customWidth="1"/>
    <col min="13" max="13" width="7.00390625" style="48" customWidth="1"/>
    <col min="14" max="14" width="7.7109375" style="48" customWidth="1"/>
    <col min="15" max="15" width="10.421875" style="0" bestFit="1" customWidth="1"/>
  </cols>
  <sheetData>
    <row r="1" spans="9:14" ht="12.75">
      <c r="I1" s="614" t="s">
        <v>106</v>
      </c>
      <c r="J1" s="614"/>
      <c r="K1" s="614"/>
      <c r="L1" s="614"/>
      <c r="M1" s="614"/>
      <c r="N1" s="67"/>
    </row>
    <row r="2" spans="9:15" ht="12.75">
      <c r="I2" s="614" t="s">
        <v>611</v>
      </c>
      <c r="J2" s="614"/>
      <c r="K2" s="614"/>
      <c r="L2" s="614"/>
      <c r="M2" s="614"/>
      <c r="O2" s="19"/>
    </row>
    <row r="3" spans="1:14" ht="18.75">
      <c r="A3" s="57" t="s">
        <v>386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>
      <c r="A4" s="57" t="s">
        <v>107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13.5" thickBot="1">
      <c r="A5" s="49"/>
    </row>
    <row r="6" spans="1:14" ht="12.75">
      <c r="A6" s="225" t="s">
        <v>16</v>
      </c>
      <c r="B6" s="50" t="s">
        <v>124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3.5" thickBot="1">
      <c r="A7" s="226"/>
      <c r="B7" s="131" t="s">
        <v>108</v>
      </c>
      <c r="C7" s="132" t="s">
        <v>109</v>
      </c>
      <c r="D7" s="132" t="s">
        <v>110</v>
      </c>
      <c r="E7" s="132" t="s">
        <v>111</v>
      </c>
      <c r="F7" s="132" t="s">
        <v>112</v>
      </c>
      <c r="G7" s="132" t="s">
        <v>113</v>
      </c>
      <c r="H7" s="132" t="s">
        <v>114</v>
      </c>
      <c r="I7" s="132" t="s">
        <v>115</v>
      </c>
      <c r="J7" s="132" t="s">
        <v>116</v>
      </c>
      <c r="K7" s="132" t="s">
        <v>117</v>
      </c>
      <c r="L7" s="132" t="s">
        <v>118</v>
      </c>
      <c r="M7" s="132" t="s">
        <v>119</v>
      </c>
      <c r="N7" s="133" t="s">
        <v>45</v>
      </c>
    </row>
    <row r="8" spans="1:14" ht="22.5">
      <c r="A8" s="53" t="s">
        <v>51</v>
      </c>
      <c r="B8" s="227">
        <v>13500</v>
      </c>
      <c r="C8" s="228">
        <v>14500</v>
      </c>
      <c r="D8" s="228">
        <v>13900</v>
      </c>
      <c r="E8" s="228">
        <v>14500</v>
      </c>
      <c r="F8" s="228">
        <v>14500</v>
      </c>
      <c r="G8" s="228">
        <v>5000</v>
      </c>
      <c r="H8" s="228">
        <v>1200</v>
      </c>
      <c r="I8" s="228">
        <v>1200</v>
      </c>
      <c r="J8" s="228">
        <v>13700</v>
      </c>
      <c r="K8" s="228">
        <v>14700</v>
      </c>
      <c r="L8" s="228">
        <v>14500</v>
      </c>
      <c r="M8" s="228">
        <v>13486</v>
      </c>
      <c r="N8" s="229">
        <f>SUM(B8:M8)</f>
        <v>134686</v>
      </c>
    </row>
    <row r="9" spans="1:14" ht="12.75">
      <c r="A9" s="54" t="s">
        <v>52</v>
      </c>
      <c r="B9" s="230">
        <v>2000</v>
      </c>
      <c r="C9" s="200">
        <v>1500</v>
      </c>
      <c r="D9" s="200">
        <v>105000</v>
      </c>
      <c r="E9" s="200">
        <v>15000</v>
      </c>
      <c r="F9" s="200">
        <v>7000</v>
      </c>
      <c r="G9" s="200">
        <v>3000</v>
      </c>
      <c r="H9" s="200">
        <v>3000</v>
      </c>
      <c r="I9" s="200">
        <v>5000</v>
      </c>
      <c r="J9" s="200">
        <v>105000</v>
      </c>
      <c r="K9" s="200">
        <v>12000</v>
      </c>
      <c r="L9" s="200">
        <v>5000</v>
      </c>
      <c r="M9" s="200">
        <v>7180</v>
      </c>
      <c r="N9" s="202">
        <f aca="true" t="shared" si="0" ref="N9:N32">SUM(B9:M9)</f>
        <v>270680</v>
      </c>
    </row>
    <row r="10" spans="1:14" ht="22.5">
      <c r="A10" s="54" t="s">
        <v>53</v>
      </c>
      <c r="B10" s="230">
        <v>294725</v>
      </c>
      <c r="C10" s="200">
        <v>150000</v>
      </c>
      <c r="D10" s="200">
        <v>150000</v>
      </c>
      <c r="E10" s="200">
        <v>150000</v>
      </c>
      <c r="F10" s="200">
        <v>150000</v>
      </c>
      <c r="G10" s="200">
        <v>150000</v>
      </c>
      <c r="H10" s="200">
        <v>148000</v>
      </c>
      <c r="I10" s="200">
        <v>148000</v>
      </c>
      <c r="J10" s="200">
        <v>148000</v>
      </c>
      <c r="K10" s="200">
        <v>148000</v>
      </c>
      <c r="L10" s="200">
        <v>149000</v>
      </c>
      <c r="M10" s="200">
        <v>150672</v>
      </c>
      <c r="N10" s="202">
        <f>SUM(B10:M10)</f>
        <v>1936397</v>
      </c>
    </row>
    <row r="11" spans="1:14" ht="12.75">
      <c r="A11" s="54" t="s">
        <v>54</v>
      </c>
      <c r="B11" s="230">
        <v>7000</v>
      </c>
      <c r="C11" s="200">
        <v>7000</v>
      </c>
      <c r="D11" s="200">
        <v>8000</v>
      </c>
      <c r="E11" s="200">
        <v>12000</v>
      </c>
      <c r="F11" s="200">
        <v>7000</v>
      </c>
      <c r="G11" s="200">
        <v>7000</v>
      </c>
      <c r="H11" s="200">
        <v>10000</v>
      </c>
      <c r="I11" s="200">
        <v>9000</v>
      </c>
      <c r="J11" s="200">
        <v>8000</v>
      </c>
      <c r="K11" s="200">
        <v>9000</v>
      </c>
      <c r="L11" s="200">
        <v>9710</v>
      </c>
      <c r="M11" s="200">
        <v>10000</v>
      </c>
      <c r="N11" s="202">
        <f t="shared" si="0"/>
        <v>103710</v>
      </c>
    </row>
    <row r="12" spans="1:14" ht="12.75">
      <c r="A12" s="54" t="s">
        <v>56</v>
      </c>
      <c r="B12" s="230">
        <v>31000</v>
      </c>
      <c r="C12" s="200">
        <v>42000</v>
      </c>
      <c r="D12" s="200">
        <v>15000</v>
      </c>
      <c r="E12" s="200">
        <v>42000</v>
      </c>
      <c r="F12" s="200">
        <v>41000</v>
      </c>
      <c r="G12" s="200">
        <v>27000</v>
      </c>
      <c r="H12" s="200">
        <v>27000</v>
      </c>
      <c r="I12" s="200">
        <v>27000</v>
      </c>
      <c r="J12" s="200">
        <v>20000</v>
      </c>
      <c r="K12" s="200">
        <v>32000</v>
      </c>
      <c r="L12" s="200">
        <v>52000</v>
      </c>
      <c r="M12" s="200">
        <v>50622</v>
      </c>
      <c r="N12" s="202">
        <f t="shared" si="0"/>
        <v>406622</v>
      </c>
    </row>
    <row r="13" spans="1:14" ht="12.75">
      <c r="A13" s="54" t="s">
        <v>600</v>
      </c>
      <c r="B13" s="230">
        <v>10000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2">
        <f t="shared" si="0"/>
        <v>10000</v>
      </c>
    </row>
    <row r="14" spans="1:14" ht="12.75">
      <c r="A14" s="54" t="s">
        <v>78</v>
      </c>
      <c r="B14" s="230"/>
      <c r="C14" s="200"/>
      <c r="D14" s="200">
        <v>10000</v>
      </c>
      <c r="E14" s="200"/>
      <c r="F14" s="200"/>
      <c r="G14" s="200">
        <v>25000</v>
      </c>
      <c r="H14" s="200"/>
      <c r="I14" s="200">
        <v>24100</v>
      </c>
      <c r="J14" s="200"/>
      <c r="K14" s="200"/>
      <c r="L14" s="200"/>
      <c r="M14" s="200"/>
      <c r="N14" s="202">
        <f t="shared" si="0"/>
        <v>59100</v>
      </c>
    </row>
    <row r="15" spans="1:14" ht="12.75">
      <c r="A15" s="54" t="s">
        <v>72</v>
      </c>
      <c r="B15" s="230"/>
      <c r="C15" s="200"/>
      <c r="D15" s="200"/>
      <c r="E15" s="200">
        <v>12000</v>
      </c>
      <c r="F15" s="200"/>
      <c r="G15" s="200">
        <v>17254</v>
      </c>
      <c r="H15" s="200"/>
      <c r="I15" s="200">
        <v>21670</v>
      </c>
      <c r="J15" s="200"/>
      <c r="K15" s="200"/>
      <c r="L15" s="200"/>
      <c r="M15" s="200"/>
      <c r="N15" s="202">
        <f t="shared" si="0"/>
        <v>50924</v>
      </c>
    </row>
    <row r="16" spans="1:14" ht="12.75">
      <c r="A16" s="54" t="s">
        <v>73</v>
      </c>
      <c r="B16" s="230"/>
      <c r="C16" s="200"/>
      <c r="D16" s="200"/>
      <c r="E16" s="200">
        <v>25000</v>
      </c>
      <c r="F16" s="200">
        <v>10000</v>
      </c>
      <c r="G16" s="200">
        <v>10000</v>
      </c>
      <c r="H16" s="200"/>
      <c r="I16" s="200">
        <v>20000</v>
      </c>
      <c r="J16" s="200"/>
      <c r="K16" s="200">
        <v>15000</v>
      </c>
      <c r="L16" s="200">
        <v>17817</v>
      </c>
      <c r="M16" s="200"/>
      <c r="N16" s="202">
        <f t="shared" si="0"/>
        <v>97817</v>
      </c>
    </row>
    <row r="17" spans="1:14" ht="12.75">
      <c r="A17" s="54" t="s">
        <v>74</v>
      </c>
      <c r="B17" s="23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>
        <v>33667</v>
      </c>
      <c r="N17" s="202">
        <f t="shared" si="0"/>
        <v>33667</v>
      </c>
    </row>
    <row r="18" spans="1:14" ht="12.75">
      <c r="A18" s="54" t="s">
        <v>75</v>
      </c>
      <c r="B18" s="230"/>
      <c r="C18" s="200"/>
      <c r="D18" s="200"/>
      <c r="E18" s="200"/>
      <c r="F18" s="200"/>
      <c r="G18" s="200"/>
      <c r="H18" s="200"/>
      <c r="I18" s="200"/>
      <c r="J18" s="200"/>
      <c r="K18" s="200">
        <v>315</v>
      </c>
      <c r="L18" s="200"/>
      <c r="M18" s="200"/>
      <c r="N18" s="202">
        <f t="shared" si="0"/>
        <v>315</v>
      </c>
    </row>
    <row r="19" spans="1:14" ht="12.75">
      <c r="A19" s="54" t="s">
        <v>333</v>
      </c>
      <c r="B19" s="23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2">
        <f t="shared" si="0"/>
        <v>0</v>
      </c>
    </row>
    <row r="20" spans="1:14" ht="12.75">
      <c r="A20" s="54" t="s">
        <v>48</v>
      </c>
      <c r="B20" s="230"/>
      <c r="C20" s="200"/>
      <c r="D20" s="200"/>
      <c r="E20" s="200">
        <v>20000</v>
      </c>
      <c r="F20" s="200"/>
      <c r="G20" s="200">
        <v>30000</v>
      </c>
      <c r="H20" s="200">
        <v>25000</v>
      </c>
      <c r="I20" s="200">
        <v>40000</v>
      </c>
      <c r="J20" s="200"/>
      <c r="K20" s="200">
        <v>10000</v>
      </c>
      <c r="L20" s="200">
        <v>15909</v>
      </c>
      <c r="M20" s="200"/>
      <c r="N20" s="202">
        <f t="shared" si="0"/>
        <v>140909</v>
      </c>
    </row>
    <row r="21" spans="1:15" s="47" customFormat="1" ht="12.75">
      <c r="A21" s="55" t="s">
        <v>120</v>
      </c>
      <c r="B21" s="231">
        <f>SUM(B8:B20)</f>
        <v>358225</v>
      </c>
      <c r="C21" s="205">
        <f aca="true" t="shared" si="1" ref="C21:M21">SUM(C8:C20)</f>
        <v>215000</v>
      </c>
      <c r="D21" s="205">
        <f t="shared" si="1"/>
        <v>301900</v>
      </c>
      <c r="E21" s="205">
        <f t="shared" si="1"/>
        <v>290500</v>
      </c>
      <c r="F21" s="205">
        <f t="shared" si="1"/>
        <v>229500</v>
      </c>
      <c r="G21" s="205">
        <f t="shared" si="1"/>
        <v>274254</v>
      </c>
      <c r="H21" s="205">
        <f t="shared" si="1"/>
        <v>214200</v>
      </c>
      <c r="I21" s="205">
        <f t="shared" si="1"/>
        <v>295970</v>
      </c>
      <c r="J21" s="205">
        <f t="shared" si="1"/>
        <v>294700</v>
      </c>
      <c r="K21" s="205">
        <f t="shared" si="1"/>
        <v>241015</v>
      </c>
      <c r="L21" s="205">
        <f t="shared" si="1"/>
        <v>263936</v>
      </c>
      <c r="M21" s="205">
        <f t="shared" si="1"/>
        <v>265627</v>
      </c>
      <c r="N21" s="207">
        <f>SUM(N8:N20)</f>
        <v>3244827</v>
      </c>
      <c r="O21" s="254"/>
    </row>
    <row r="22" spans="1:14" ht="12.75">
      <c r="A22" s="54" t="s">
        <v>60</v>
      </c>
      <c r="B22" s="230">
        <v>115126</v>
      </c>
      <c r="C22" s="200">
        <v>123383</v>
      </c>
      <c r="D22" s="200">
        <v>112200</v>
      </c>
      <c r="E22" s="200">
        <v>123200</v>
      </c>
      <c r="F22" s="200">
        <v>115200</v>
      </c>
      <c r="G22" s="200">
        <v>114200</v>
      </c>
      <c r="H22" s="200">
        <v>115200</v>
      </c>
      <c r="I22" s="200">
        <v>115200</v>
      </c>
      <c r="J22" s="200">
        <v>115200</v>
      </c>
      <c r="K22" s="200">
        <v>114200</v>
      </c>
      <c r="L22" s="200">
        <v>114200</v>
      </c>
      <c r="M22" s="200">
        <v>115200</v>
      </c>
      <c r="N22" s="202">
        <f t="shared" si="0"/>
        <v>1392509</v>
      </c>
    </row>
    <row r="23" spans="1:14" ht="12.75">
      <c r="A23" s="54" t="s">
        <v>61</v>
      </c>
      <c r="B23" s="230">
        <v>25500</v>
      </c>
      <c r="C23" s="200">
        <v>28100</v>
      </c>
      <c r="D23" s="200">
        <v>24900</v>
      </c>
      <c r="E23" s="200">
        <v>28000</v>
      </c>
      <c r="F23" s="200">
        <v>25500</v>
      </c>
      <c r="G23" s="200">
        <v>25000</v>
      </c>
      <c r="H23" s="200">
        <v>25500</v>
      </c>
      <c r="I23" s="200">
        <v>25400</v>
      </c>
      <c r="J23" s="200">
        <v>25728</v>
      </c>
      <c r="K23" s="200">
        <v>25000</v>
      </c>
      <c r="L23" s="200">
        <v>25000</v>
      </c>
      <c r="M23" s="200">
        <v>26655</v>
      </c>
      <c r="N23" s="202">
        <f t="shared" si="0"/>
        <v>310283</v>
      </c>
    </row>
    <row r="24" spans="1:14" ht="22.5">
      <c r="A24" s="54" t="s">
        <v>62</v>
      </c>
      <c r="B24" s="230">
        <v>234974</v>
      </c>
      <c r="C24" s="200">
        <v>62000</v>
      </c>
      <c r="D24" s="200">
        <v>72000</v>
      </c>
      <c r="E24" s="200">
        <v>63000</v>
      </c>
      <c r="F24" s="200">
        <v>63000</v>
      </c>
      <c r="G24" s="200">
        <v>41000</v>
      </c>
      <c r="H24" s="200">
        <v>28000</v>
      </c>
      <c r="I24" s="200">
        <v>35000</v>
      </c>
      <c r="J24" s="200">
        <v>61000</v>
      </c>
      <c r="K24" s="200">
        <v>63000</v>
      </c>
      <c r="L24" s="200">
        <v>64000</v>
      </c>
      <c r="M24" s="200">
        <v>70000</v>
      </c>
      <c r="N24" s="202">
        <f t="shared" si="0"/>
        <v>856974</v>
      </c>
    </row>
    <row r="25" spans="1:14" ht="12.75">
      <c r="A25" s="54" t="s">
        <v>63</v>
      </c>
      <c r="B25" s="230">
        <v>22500</v>
      </c>
      <c r="C25" s="200">
        <v>22000</v>
      </c>
      <c r="D25" s="200">
        <v>22500</v>
      </c>
      <c r="E25" s="200">
        <v>22000</v>
      </c>
      <c r="F25" s="200">
        <v>22500</v>
      </c>
      <c r="G25" s="200">
        <v>22150</v>
      </c>
      <c r="H25" s="200">
        <v>22500</v>
      </c>
      <c r="I25" s="200">
        <v>22000</v>
      </c>
      <c r="J25" s="200">
        <v>22000</v>
      </c>
      <c r="K25" s="200">
        <v>22664</v>
      </c>
      <c r="L25" s="200">
        <v>22500</v>
      </c>
      <c r="M25" s="200">
        <v>20818</v>
      </c>
      <c r="N25" s="202">
        <f t="shared" si="0"/>
        <v>266132</v>
      </c>
    </row>
    <row r="26" spans="1:14" ht="12.75">
      <c r="A26" s="54" t="s">
        <v>69</v>
      </c>
      <c r="B26" s="230"/>
      <c r="C26" s="200">
        <v>7000</v>
      </c>
      <c r="D26" s="200"/>
      <c r="E26" s="200">
        <v>5500</v>
      </c>
      <c r="F26" s="200"/>
      <c r="G26" s="200">
        <v>6500</v>
      </c>
      <c r="H26" s="200"/>
      <c r="I26" s="200">
        <v>5732</v>
      </c>
      <c r="J26" s="200"/>
      <c r="K26" s="200">
        <v>7000</v>
      </c>
      <c r="L26" s="200"/>
      <c r="M26" s="200">
        <v>6989</v>
      </c>
      <c r="N26" s="202">
        <f>SUM(C26:M26)</f>
        <v>38721</v>
      </c>
    </row>
    <row r="27" spans="1:14" ht="12.75">
      <c r="A27" s="54" t="s">
        <v>80</v>
      </c>
      <c r="B27" s="230"/>
      <c r="C27" s="200"/>
      <c r="D27" s="200">
        <v>5000</v>
      </c>
      <c r="E27" s="200">
        <v>10000</v>
      </c>
      <c r="F27" s="200">
        <v>20000</v>
      </c>
      <c r="G27" s="200">
        <v>20000</v>
      </c>
      <c r="H27" s="200">
        <v>70000</v>
      </c>
      <c r="I27" s="200">
        <v>60000</v>
      </c>
      <c r="J27" s="200">
        <v>60000</v>
      </c>
      <c r="K27" s="200">
        <v>10000</v>
      </c>
      <c r="L27" s="200">
        <v>3844</v>
      </c>
      <c r="M27" s="200"/>
      <c r="N27" s="202">
        <f t="shared" si="0"/>
        <v>258844</v>
      </c>
    </row>
    <row r="28" spans="1:14" ht="12.75">
      <c r="A28" s="54" t="s">
        <v>82</v>
      </c>
      <c r="B28" s="230"/>
      <c r="C28" s="200"/>
      <c r="D28" s="200"/>
      <c r="E28" s="200"/>
      <c r="F28" s="200"/>
      <c r="G28" s="200"/>
      <c r="H28" s="200"/>
      <c r="I28" s="200">
        <v>315</v>
      </c>
      <c r="J28" s="200"/>
      <c r="K28" s="200"/>
      <c r="L28" s="200"/>
      <c r="M28" s="200"/>
      <c r="N28" s="202">
        <f t="shared" si="0"/>
        <v>315</v>
      </c>
    </row>
    <row r="29" spans="1:14" ht="12.75">
      <c r="A29" s="54" t="s">
        <v>83</v>
      </c>
      <c r="B29" s="230">
        <v>710</v>
      </c>
      <c r="C29" s="200">
        <v>720</v>
      </c>
      <c r="D29" s="200">
        <v>720</v>
      </c>
      <c r="E29" s="200">
        <v>720</v>
      </c>
      <c r="F29" s="200">
        <v>720</v>
      </c>
      <c r="G29" s="200">
        <v>3220</v>
      </c>
      <c r="H29" s="200">
        <v>720</v>
      </c>
      <c r="I29" s="200">
        <v>720</v>
      </c>
      <c r="J29" s="200">
        <v>720</v>
      </c>
      <c r="K29" s="200">
        <v>720</v>
      </c>
      <c r="L29" s="200">
        <v>720</v>
      </c>
      <c r="M29" s="200">
        <v>3029</v>
      </c>
      <c r="N29" s="202">
        <f t="shared" si="0"/>
        <v>13439</v>
      </c>
    </row>
    <row r="30" spans="1:14" ht="12.75">
      <c r="A30" s="54" t="s">
        <v>85</v>
      </c>
      <c r="B30" s="230"/>
      <c r="C30" s="200"/>
      <c r="D30" s="200">
        <v>7500</v>
      </c>
      <c r="E30" s="200"/>
      <c r="F30" s="200"/>
      <c r="G30" s="200">
        <v>7500</v>
      </c>
      <c r="H30" s="200"/>
      <c r="I30" s="200"/>
      <c r="J30" s="200">
        <v>8000</v>
      </c>
      <c r="K30" s="200"/>
      <c r="L30" s="200"/>
      <c r="M30" s="200">
        <v>7918</v>
      </c>
      <c r="N30" s="202">
        <f t="shared" si="0"/>
        <v>30918</v>
      </c>
    </row>
    <row r="31" spans="1:14" ht="12.75">
      <c r="A31" s="54" t="s">
        <v>86</v>
      </c>
      <c r="B31" s="230"/>
      <c r="C31" s="200"/>
      <c r="D31" s="200">
        <v>3690</v>
      </c>
      <c r="E31" s="200"/>
      <c r="F31" s="200"/>
      <c r="G31" s="200">
        <v>3690</v>
      </c>
      <c r="H31" s="200"/>
      <c r="I31" s="200"/>
      <c r="J31" s="200">
        <v>3690</v>
      </c>
      <c r="K31" s="200"/>
      <c r="L31" s="200"/>
      <c r="M31" s="200">
        <v>3690</v>
      </c>
      <c r="N31" s="202">
        <f t="shared" si="0"/>
        <v>14760</v>
      </c>
    </row>
    <row r="32" spans="1:14" ht="12.75">
      <c r="A32" s="54" t="s">
        <v>69</v>
      </c>
      <c r="B32" s="230"/>
      <c r="C32" s="200"/>
      <c r="D32" s="200">
        <v>1000</v>
      </c>
      <c r="E32" s="200">
        <v>2000</v>
      </c>
      <c r="F32" s="200">
        <v>2000</v>
      </c>
      <c r="G32" s="200">
        <v>2000</v>
      </c>
      <c r="H32" s="200">
        <v>17932</v>
      </c>
      <c r="I32" s="200">
        <v>16000</v>
      </c>
      <c r="J32" s="200">
        <v>15000</v>
      </c>
      <c r="K32" s="200">
        <v>2000</v>
      </c>
      <c r="L32" s="200">
        <v>2000</v>
      </c>
      <c r="M32" s="200">
        <v>2000</v>
      </c>
      <c r="N32" s="202">
        <f t="shared" si="0"/>
        <v>61932</v>
      </c>
    </row>
    <row r="33" spans="1:15" s="47" customFormat="1" ht="13.5" thickBot="1">
      <c r="A33" s="56" t="s">
        <v>121</v>
      </c>
      <c r="B33" s="232">
        <f>SUM(B22:B32)</f>
        <v>398810</v>
      </c>
      <c r="C33" s="233">
        <f aca="true" t="shared" si="2" ref="C33:N33">SUM(C22:C32)</f>
        <v>243203</v>
      </c>
      <c r="D33" s="233">
        <f t="shared" si="2"/>
        <v>249510</v>
      </c>
      <c r="E33" s="233">
        <f t="shared" si="2"/>
        <v>254420</v>
      </c>
      <c r="F33" s="233">
        <f t="shared" si="2"/>
        <v>248920</v>
      </c>
      <c r="G33" s="233">
        <f t="shared" si="2"/>
        <v>245260</v>
      </c>
      <c r="H33" s="233">
        <f t="shared" si="2"/>
        <v>279852</v>
      </c>
      <c r="I33" s="233">
        <f t="shared" si="2"/>
        <v>280367</v>
      </c>
      <c r="J33" s="233">
        <f t="shared" si="2"/>
        <v>311338</v>
      </c>
      <c r="K33" s="233">
        <f t="shared" si="2"/>
        <v>244584</v>
      </c>
      <c r="L33" s="233">
        <f t="shared" si="2"/>
        <v>232264</v>
      </c>
      <c r="M33" s="233">
        <f t="shared" si="2"/>
        <v>256299</v>
      </c>
      <c r="N33" s="234">
        <f t="shared" si="2"/>
        <v>3244827</v>
      </c>
      <c r="O33" s="254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D4" sqref="D4"/>
    </sheetView>
  </sheetViews>
  <sheetFormatPr defaultColWidth="9.140625" defaultRowHeight="12.75"/>
  <cols>
    <col min="1" max="1" width="51.57421875" style="0" customWidth="1"/>
    <col min="2" max="2" width="12.7109375" style="470" customWidth="1"/>
    <col min="3" max="3" width="14.00390625" style="0" customWidth="1"/>
    <col min="4" max="4" width="18.7109375" style="24" customWidth="1"/>
    <col min="5" max="5" width="14.140625" style="0" bestFit="1" customWidth="1"/>
  </cols>
  <sheetData>
    <row r="1" spans="1:4" ht="12.75">
      <c r="A1" s="1"/>
      <c r="B1" s="40"/>
      <c r="C1" s="588" t="s">
        <v>387</v>
      </c>
      <c r="D1" s="588"/>
    </row>
    <row r="2" spans="1:4" ht="17.25" customHeight="1">
      <c r="A2" s="1"/>
      <c r="B2" s="40"/>
      <c r="C2" s="588" t="s">
        <v>602</v>
      </c>
      <c r="D2" s="588"/>
    </row>
    <row r="3" spans="1:4" ht="48.75" customHeight="1">
      <c r="A3" s="5" t="s">
        <v>388</v>
      </c>
      <c r="B3" s="400"/>
      <c r="C3" s="401"/>
      <c r="D3" s="402"/>
    </row>
    <row r="4" spans="1:4" ht="24" customHeight="1">
      <c r="A4" s="5" t="s">
        <v>389</v>
      </c>
      <c r="B4" s="400"/>
      <c r="C4" s="401"/>
      <c r="D4" s="403"/>
    </row>
    <row r="5" spans="1:4" ht="27.75" customHeight="1" thickBot="1">
      <c r="A5" s="404"/>
      <c r="B5" s="405"/>
      <c r="C5" s="14"/>
      <c r="D5" s="406"/>
    </row>
    <row r="6" spans="1:4" ht="12.75">
      <c r="A6" s="589" t="s">
        <v>16</v>
      </c>
      <c r="B6" s="595" t="s">
        <v>390</v>
      </c>
      <c r="C6" s="589" t="s">
        <v>391</v>
      </c>
      <c r="D6" s="597" t="s">
        <v>392</v>
      </c>
    </row>
    <row r="7" spans="1:4" ht="12.75">
      <c r="A7" s="590"/>
      <c r="B7" s="596"/>
      <c r="C7" s="590"/>
      <c r="D7" s="598"/>
    </row>
    <row r="8" spans="1:4" ht="13.5" thickBot="1">
      <c r="A8" s="590"/>
      <c r="B8" s="596"/>
      <c r="C8" s="591"/>
      <c r="D8" s="598"/>
    </row>
    <row r="9" spans="1:4" ht="18" customHeight="1">
      <c r="A9" s="407" t="s">
        <v>393</v>
      </c>
      <c r="B9" s="408"/>
      <c r="C9" s="409"/>
      <c r="D9" s="410"/>
    </row>
    <row r="10" spans="1:4" ht="29.25" customHeight="1">
      <c r="A10" s="411" t="s">
        <v>394</v>
      </c>
      <c r="B10" s="412">
        <v>13709</v>
      </c>
      <c r="C10" s="413">
        <v>1947</v>
      </c>
      <c r="D10" s="414">
        <f>(B10*C10)</f>
        <v>26691423</v>
      </c>
    </row>
    <row r="11" spans="1:4" ht="17.25" customHeight="1">
      <c r="A11" s="415" t="s">
        <v>395</v>
      </c>
      <c r="B11" s="416"/>
      <c r="C11" s="417"/>
      <c r="D11" s="414"/>
    </row>
    <row r="12" spans="1:4" ht="12.75">
      <c r="A12" s="418" t="s">
        <v>396</v>
      </c>
      <c r="B12" s="416"/>
      <c r="C12" s="417"/>
      <c r="D12" s="414"/>
    </row>
    <row r="13" spans="1:4" ht="12.75">
      <c r="A13" s="418" t="s">
        <v>397</v>
      </c>
      <c r="B13" s="416">
        <v>1</v>
      </c>
      <c r="C13" s="417">
        <v>3000000</v>
      </c>
      <c r="D13" s="414">
        <f>(B13*C13)</f>
        <v>3000000</v>
      </c>
    </row>
    <row r="14" spans="1:4" ht="12.75">
      <c r="A14" s="418" t="s">
        <v>398</v>
      </c>
      <c r="B14" s="416">
        <v>11038</v>
      </c>
      <c r="C14" s="417">
        <v>276</v>
      </c>
      <c r="D14" s="414">
        <v>3046488</v>
      </c>
    </row>
    <row r="15" spans="1:4" ht="12.75">
      <c r="A15" s="418" t="s">
        <v>399</v>
      </c>
      <c r="B15" s="416">
        <v>20167</v>
      </c>
      <c r="C15" s="417">
        <v>229</v>
      </c>
      <c r="D15" s="414">
        <f>(B15*C15)</f>
        <v>4618243</v>
      </c>
    </row>
    <row r="16" spans="1:4" ht="12.75">
      <c r="A16" s="418" t="s">
        <v>400</v>
      </c>
      <c r="B16" s="416"/>
      <c r="C16" s="417"/>
      <c r="D16" s="414"/>
    </row>
    <row r="17" spans="1:4" ht="12.75">
      <c r="A17" s="418" t="s">
        <v>401</v>
      </c>
      <c r="B17" s="416">
        <v>21069</v>
      </c>
      <c r="C17" s="417">
        <v>56</v>
      </c>
      <c r="D17" s="414">
        <f>(B17*C17)</f>
        <v>1179864</v>
      </c>
    </row>
    <row r="18" spans="1:4" ht="12.75">
      <c r="A18" s="418" t="s">
        <v>402</v>
      </c>
      <c r="B18" s="416">
        <v>206</v>
      </c>
      <c r="C18" s="417">
        <v>7729</v>
      </c>
      <c r="D18" s="414">
        <f>(B18*C18)</f>
        <v>1592174</v>
      </c>
    </row>
    <row r="19" spans="1:4" ht="15" customHeight="1">
      <c r="A19" s="415" t="s">
        <v>403</v>
      </c>
      <c r="B19" s="416">
        <v>62</v>
      </c>
      <c r="C19" s="417">
        <v>2612</v>
      </c>
      <c r="D19" s="414">
        <f>(B19*C19)</f>
        <v>161944</v>
      </c>
    </row>
    <row r="20" spans="1:4" ht="16.5" customHeight="1">
      <c r="A20" s="415" t="s">
        <v>404</v>
      </c>
      <c r="B20" s="416">
        <v>13709</v>
      </c>
      <c r="C20" s="417">
        <v>9303</v>
      </c>
      <c r="D20" s="414">
        <f>(B20*C20)</f>
        <v>127534827</v>
      </c>
    </row>
    <row r="21" spans="1:4" ht="15.75" customHeight="1">
      <c r="A21" s="415" t="s">
        <v>405</v>
      </c>
      <c r="B21" s="416"/>
      <c r="C21" s="417"/>
      <c r="D21" s="414"/>
    </row>
    <row r="22" spans="1:4" ht="17.25" customHeight="1">
      <c r="A22" s="415" t="s">
        <v>406</v>
      </c>
      <c r="B22" s="416"/>
      <c r="C22" s="417"/>
      <c r="D22" s="414"/>
    </row>
    <row r="23" spans="1:4" ht="12.75">
      <c r="A23" s="418" t="s">
        <v>407</v>
      </c>
      <c r="B23" s="416"/>
      <c r="C23" s="417"/>
      <c r="D23" s="414"/>
    </row>
    <row r="24" spans="1:4" ht="12.75">
      <c r="A24" s="419" t="s">
        <v>408</v>
      </c>
      <c r="B24" s="416">
        <v>402</v>
      </c>
      <c r="C24" s="417"/>
      <c r="D24" s="414">
        <v>51073333</v>
      </c>
    </row>
    <row r="25" spans="1:4" ht="12.75">
      <c r="A25" s="418" t="s">
        <v>409</v>
      </c>
      <c r="B25" s="416"/>
      <c r="C25" s="417"/>
      <c r="D25" s="414"/>
    </row>
    <row r="26" spans="1:4" ht="12.75">
      <c r="A26" s="419" t="s">
        <v>410</v>
      </c>
      <c r="B26" s="416">
        <v>247</v>
      </c>
      <c r="C26" s="417"/>
      <c r="D26" s="414">
        <v>22090000</v>
      </c>
    </row>
    <row r="27" spans="1:4" ht="12.75">
      <c r="A27" s="419" t="s">
        <v>411</v>
      </c>
      <c r="B27" s="416">
        <v>116</v>
      </c>
      <c r="C27" s="417"/>
      <c r="D27" s="414">
        <v>10496667</v>
      </c>
    </row>
    <row r="28" spans="1:4" ht="12.75">
      <c r="A28" s="419" t="s">
        <v>412</v>
      </c>
      <c r="B28" s="416">
        <v>103</v>
      </c>
      <c r="C28" s="417"/>
      <c r="D28" s="414">
        <v>13943333</v>
      </c>
    </row>
    <row r="29" spans="1:4" ht="12.75">
      <c r="A29" s="419" t="s">
        <v>413</v>
      </c>
      <c r="B29" s="416">
        <v>233</v>
      </c>
      <c r="C29" s="417"/>
      <c r="D29" s="414">
        <v>24596667</v>
      </c>
    </row>
    <row r="30" spans="1:4" ht="12.75">
      <c r="A30" s="419" t="s">
        <v>414</v>
      </c>
      <c r="B30" s="416">
        <v>111</v>
      </c>
      <c r="C30" s="417"/>
      <c r="D30" s="414">
        <v>13316667</v>
      </c>
    </row>
    <row r="31" spans="1:4" ht="12.75">
      <c r="A31" s="419" t="s">
        <v>415</v>
      </c>
      <c r="B31" s="416">
        <v>161</v>
      </c>
      <c r="C31" s="417"/>
      <c r="D31" s="414">
        <v>22246667</v>
      </c>
    </row>
    <row r="32" spans="1:4" ht="12.75">
      <c r="A32" s="418" t="s">
        <v>416</v>
      </c>
      <c r="B32" s="416"/>
      <c r="C32" s="417"/>
      <c r="D32" s="414"/>
    </row>
    <row r="33" spans="1:4" ht="12.75">
      <c r="A33" s="419" t="s">
        <v>417</v>
      </c>
      <c r="B33" s="416">
        <v>410</v>
      </c>
      <c r="C33" s="417"/>
      <c r="D33" s="414">
        <v>53423333</v>
      </c>
    </row>
    <row r="34" spans="1:4" ht="12.75">
      <c r="A34" s="419" t="s">
        <v>418</v>
      </c>
      <c r="B34" s="416">
        <v>161</v>
      </c>
      <c r="C34" s="417"/>
      <c r="D34" s="414">
        <v>24910000</v>
      </c>
    </row>
    <row r="35" spans="1:4" ht="12.75">
      <c r="A35" s="419" t="s">
        <v>419</v>
      </c>
      <c r="B35" s="416">
        <v>154</v>
      </c>
      <c r="C35" s="417"/>
      <c r="D35" s="414">
        <v>25536667</v>
      </c>
    </row>
    <row r="36" spans="1:4" ht="12.75">
      <c r="A36" s="418" t="s">
        <v>420</v>
      </c>
      <c r="B36" s="416"/>
      <c r="C36" s="417"/>
      <c r="D36" s="414"/>
    </row>
    <row r="37" spans="1:4" ht="29.25" customHeight="1">
      <c r="A37" s="420" t="s">
        <v>421</v>
      </c>
      <c r="B37" s="416">
        <v>259</v>
      </c>
      <c r="C37" s="417"/>
      <c r="D37" s="414">
        <v>29453333</v>
      </c>
    </row>
    <row r="38" spans="1:4" ht="22.5" customHeight="1">
      <c r="A38" s="420" t="s">
        <v>422</v>
      </c>
      <c r="B38" s="416">
        <v>33</v>
      </c>
      <c r="C38" s="417"/>
      <c r="D38" s="414">
        <v>4073333</v>
      </c>
    </row>
    <row r="39" spans="1:4" ht="12.75">
      <c r="A39" s="421" t="s">
        <v>423</v>
      </c>
      <c r="B39" s="416"/>
      <c r="C39" s="417"/>
      <c r="D39" s="414"/>
    </row>
    <row r="40" spans="1:4" ht="12.75">
      <c r="A40" s="420" t="s">
        <v>424</v>
      </c>
      <c r="B40" s="416">
        <v>147</v>
      </c>
      <c r="C40" s="417"/>
      <c r="D40" s="414">
        <v>4856667</v>
      </c>
    </row>
    <row r="41" spans="1:4" ht="12.75">
      <c r="A41" s="421" t="s">
        <v>425</v>
      </c>
      <c r="B41" s="416"/>
      <c r="C41" s="417"/>
      <c r="D41" s="414"/>
    </row>
    <row r="42" spans="1:4" ht="12.75">
      <c r="A42" s="420" t="s">
        <v>426</v>
      </c>
      <c r="B42" s="416">
        <v>109</v>
      </c>
      <c r="C42" s="417"/>
      <c r="D42" s="414">
        <v>8930000</v>
      </c>
    </row>
    <row r="43" spans="1:4" ht="12.75">
      <c r="A43" s="421" t="s">
        <v>427</v>
      </c>
      <c r="B43" s="416"/>
      <c r="C43" s="417"/>
      <c r="D43" s="414"/>
    </row>
    <row r="44" spans="1:4" ht="12.75">
      <c r="A44" s="420" t="s">
        <v>428</v>
      </c>
      <c r="B44" s="416">
        <v>235</v>
      </c>
      <c r="C44" s="417"/>
      <c r="D44" s="414">
        <v>3603333</v>
      </c>
    </row>
    <row r="45" spans="1:4" ht="12.75">
      <c r="A45" s="420" t="s">
        <v>429</v>
      </c>
      <c r="B45" s="416">
        <v>54</v>
      </c>
      <c r="C45" s="417"/>
      <c r="D45" s="414">
        <v>470000</v>
      </c>
    </row>
    <row r="46" spans="1:4" ht="12.75">
      <c r="A46" s="420" t="s">
        <v>430</v>
      </c>
      <c r="B46" s="416">
        <v>102</v>
      </c>
      <c r="C46" s="417"/>
      <c r="D46" s="414">
        <v>2036667</v>
      </c>
    </row>
    <row r="47" spans="1:4" ht="12.75">
      <c r="A47" s="420" t="s">
        <v>431</v>
      </c>
      <c r="B47" s="416">
        <v>40</v>
      </c>
      <c r="C47" s="417"/>
      <c r="D47" s="414">
        <v>1096667</v>
      </c>
    </row>
    <row r="48" spans="1:4" ht="16.5" customHeight="1">
      <c r="A48" s="415" t="s">
        <v>432</v>
      </c>
      <c r="B48" s="416"/>
      <c r="C48" s="417"/>
      <c r="D48" s="414"/>
    </row>
    <row r="49" spans="1:4" ht="12.75">
      <c r="A49" s="418" t="s">
        <v>433</v>
      </c>
      <c r="B49" s="416"/>
      <c r="C49" s="417"/>
      <c r="D49" s="414"/>
    </row>
    <row r="50" spans="1:5" ht="13.5" thickBot="1">
      <c r="A50" s="419" t="s">
        <v>434</v>
      </c>
      <c r="B50" s="416">
        <v>400</v>
      </c>
      <c r="C50" s="422"/>
      <c r="D50" s="414">
        <v>25380000</v>
      </c>
      <c r="E50" s="423"/>
    </row>
    <row r="51" spans="1:4" ht="0.75" customHeight="1" hidden="1" thickBot="1">
      <c r="A51" s="424"/>
      <c r="B51" s="425"/>
      <c r="C51" s="426"/>
      <c r="D51" s="427"/>
    </row>
    <row r="52" spans="1:4" ht="12.75" customHeight="1" hidden="1" thickBot="1">
      <c r="A52" s="424"/>
      <c r="B52" s="425"/>
      <c r="C52" s="426"/>
      <c r="D52" s="427"/>
    </row>
    <row r="53" spans="1:4" ht="12.75">
      <c r="A53" s="589" t="s">
        <v>16</v>
      </c>
      <c r="B53" s="592" t="s">
        <v>390</v>
      </c>
      <c r="C53" s="589" t="s">
        <v>391</v>
      </c>
      <c r="D53" s="589" t="s">
        <v>392</v>
      </c>
    </row>
    <row r="54" spans="1:4" ht="12.75">
      <c r="A54" s="590"/>
      <c r="B54" s="593"/>
      <c r="C54" s="590"/>
      <c r="D54" s="590"/>
    </row>
    <row r="55" spans="1:4" ht="14.25" customHeight="1" thickBot="1">
      <c r="A55" s="591"/>
      <c r="B55" s="594"/>
      <c r="C55" s="591"/>
      <c r="D55" s="591"/>
    </row>
    <row r="56" spans="1:4" ht="14.25" customHeight="1">
      <c r="A56" s="428" t="s">
        <v>409</v>
      </c>
      <c r="B56" s="429"/>
      <c r="C56" s="430"/>
      <c r="D56" s="414"/>
    </row>
    <row r="57" spans="1:4" ht="14.25" customHeight="1">
      <c r="A57" s="419" t="s">
        <v>410</v>
      </c>
      <c r="B57" s="416">
        <v>243</v>
      </c>
      <c r="C57" s="417"/>
      <c r="D57" s="414">
        <v>10888333</v>
      </c>
    </row>
    <row r="58" spans="1:4" ht="14.25" customHeight="1">
      <c r="A58" s="419" t="s">
        <v>411</v>
      </c>
      <c r="B58" s="416">
        <v>124</v>
      </c>
      <c r="C58" s="417"/>
      <c r="D58" s="414">
        <v>5640000</v>
      </c>
    </row>
    <row r="59" spans="1:4" ht="14.25" customHeight="1">
      <c r="A59" s="431" t="s">
        <v>435</v>
      </c>
      <c r="B59" s="429">
        <v>116</v>
      </c>
      <c r="C59" s="430"/>
      <c r="D59" s="414">
        <v>6031667</v>
      </c>
    </row>
    <row r="60" spans="1:4" ht="14.25" customHeight="1">
      <c r="A60" s="419" t="s">
        <v>436</v>
      </c>
      <c r="B60" s="416">
        <v>217</v>
      </c>
      <c r="C60" s="417"/>
      <c r="D60" s="414">
        <v>11436667</v>
      </c>
    </row>
    <row r="61" spans="1:4" ht="14.25" customHeight="1">
      <c r="A61" s="431" t="s">
        <v>437</v>
      </c>
      <c r="B61" s="416">
        <v>119</v>
      </c>
      <c r="C61" s="417"/>
      <c r="D61" s="414">
        <v>7128333</v>
      </c>
    </row>
    <row r="62" spans="1:4" ht="14.25" customHeight="1">
      <c r="A62" s="419" t="s">
        <v>438</v>
      </c>
      <c r="B62" s="416">
        <v>111</v>
      </c>
      <c r="C62" s="417"/>
      <c r="D62" s="414">
        <v>6658333</v>
      </c>
    </row>
    <row r="63" spans="1:4" ht="14.25" customHeight="1">
      <c r="A63" s="418" t="s">
        <v>416</v>
      </c>
      <c r="B63" s="416"/>
      <c r="C63" s="417"/>
      <c r="D63" s="194"/>
    </row>
    <row r="64" spans="1:4" ht="14.25" customHeight="1">
      <c r="A64" s="432" t="s">
        <v>439</v>
      </c>
      <c r="B64" s="433">
        <v>416</v>
      </c>
      <c r="C64" s="434"/>
      <c r="D64" s="435">
        <v>27103333</v>
      </c>
    </row>
    <row r="65" spans="1:4" ht="14.25" customHeight="1">
      <c r="A65" s="432" t="s">
        <v>440</v>
      </c>
      <c r="B65" s="416">
        <v>106</v>
      </c>
      <c r="C65" s="436"/>
      <c r="D65" s="437">
        <v>8146667</v>
      </c>
    </row>
    <row r="66" spans="1:4" ht="14.25" customHeight="1">
      <c r="A66" s="432" t="s">
        <v>441</v>
      </c>
      <c r="B66" s="416">
        <v>161</v>
      </c>
      <c r="C66" s="438"/>
      <c r="D66" s="439">
        <v>12455000</v>
      </c>
    </row>
    <row r="67" spans="1:4" ht="14.25" customHeight="1">
      <c r="A67" s="419" t="s">
        <v>442</v>
      </c>
      <c r="B67" s="416">
        <v>28</v>
      </c>
      <c r="C67" s="438"/>
      <c r="D67" s="414">
        <v>2350000</v>
      </c>
    </row>
    <row r="68" spans="1:4" ht="14.25" customHeight="1">
      <c r="A68" s="428" t="s">
        <v>420</v>
      </c>
      <c r="B68" s="429"/>
      <c r="C68" s="436"/>
      <c r="D68" s="414"/>
    </row>
    <row r="69" spans="1:4" ht="15.75" customHeight="1">
      <c r="A69" s="420" t="s">
        <v>443</v>
      </c>
      <c r="B69" s="416">
        <v>270</v>
      </c>
      <c r="C69" s="417"/>
      <c r="D69" s="194">
        <v>15353333</v>
      </c>
    </row>
    <row r="70" spans="1:4" ht="17.25" customHeight="1">
      <c r="A70" s="420" t="s">
        <v>422</v>
      </c>
      <c r="B70" s="416">
        <v>60</v>
      </c>
      <c r="C70" s="417"/>
      <c r="D70" s="414">
        <v>3446667</v>
      </c>
    </row>
    <row r="71" spans="1:4" ht="17.25" customHeight="1">
      <c r="A71" s="421" t="s">
        <v>423</v>
      </c>
      <c r="B71" s="416"/>
      <c r="C71" s="417"/>
      <c r="D71" s="414"/>
    </row>
    <row r="72" spans="1:4" ht="12.75">
      <c r="A72" s="420" t="s">
        <v>424</v>
      </c>
      <c r="B72" s="416">
        <v>140</v>
      </c>
      <c r="C72" s="417"/>
      <c r="D72" s="414">
        <v>2350000</v>
      </c>
    </row>
    <row r="73" spans="1:4" ht="16.5" customHeight="1">
      <c r="A73" s="421" t="s">
        <v>425</v>
      </c>
      <c r="B73" s="416"/>
      <c r="C73" s="417"/>
      <c r="D73" s="414"/>
    </row>
    <row r="74" spans="1:4" ht="12.75">
      <c r="A74" s="420" t="s">
        <v>426</v>
      </c>
      <c r="B74" s="416">
        <v>110</v>
      </c>
      <c r="C74" s="417"/>
      <c r="D74" s="414">
        <v>4465000</v>
      </c>
    </row>
    <row r="75" spans="1:4" ht="17.25" customHeight="1">
      <c r="A75" s="421" t="s">
        <v>427</v>
      </c>
      <c r="B75" s="416"/>
      <c r="C75" s="417"/>
      <c r="D75" s="414"/>
    </row>
    <row r="76" spans="1:4" ht="12.75">
      <c r="A76" s="420" t="s">
        <v>444</v>
      </c>
      <c r="B76" s="416">
        <v>261</v>
      </c>
      <c r="C76" s="417"/>
      <c r="D76" s="414">
        <v>1958333</v>
      </c>
    </row>
    <row r="77" spans="1:4" ht="12.75">
      <c r="A77" s="420" t="s">
        <v>445</v>
      </c>
      <c r="B77" s="416">
        <v>55</v>
      </c>
      <c r="C77" s="417"/>
      <c r="D77" s="414">
        <v>313333</v>
      </c>
    </row>
    <row r="78" spans="1:4" ht="12.75">
      <c r="A78" s="420" t="s">
        <v>430</v>
      </c>
      <c r="B78" s="416">
        <v>82</v>
      </c>
      <c r="C78" s="417"/>
      <c r="D78" s="414">
        <v>861667</v>
      </c>
    </row>
    <row r="79" spans="1:4" ht="12.75">
      <c r="A79" s="420" t="s">
        <v>446</v>
      </c>
      <c r="B79" s="416">
        <v>43</v>
      </c>
      <c r="C79" s="417"/>
      <c r="D79" s="414">
        <v>470000</v>
      </c>
    </row>
    <row r="80" spans="1:4" ht="18" customHeight="1">
      <c r="A80" s="440" t="s">
        <v>447</v>
      </c>
      <c r="B80" s="416"/>
      <c r="C80" s="417"/>
      <c r="D80" s="414"/>
    </row>
    <row r="81" spans="1:4" ht="12.75">
      <c r="A81" s="415" t="s">
        <v>406</v>
      </c>
      <c r="B81" s="416"/>
      <c r="C81" s="417"/>
      <c r="D81" s="414"/>
    </row>
    <row r="82" spans="1:4" ht="12.75">
      <c r="A82" s="441" t="s">
        <v>448</v>
      </c>
      <c r="B82" s="416"/>
      <c r="C82" s="417"/>
      <c r="D82" s="414"/>
    </row>
    <row r="83" spans="1:4" ht="12.75">
      <c r="A83" s="420" t="s">
        <v>449</v>
      </c>
      <c r="B83" s="442">
        <v>139.33</v>
      </c>
      <c r="C83" s="417">
        <v>35000</v>
      </c>
      <c r="D83" s="414">
        <v>4876667</v>
      </c>
    </row>
    <row r="84" spans="1:4" ht="12.75">
      <c r="A84" s="420" t="s">
        <v>450</v>
      </c>
      <c r="B84" s="442">
        <v>41.33</v>
      </c>
      <c r="C84" s="417">
        <v>35000</v>
      </c>
      <c r="D84" s="414">
        <v>1446667</v>
      </c>
    </row>
    <row r="85" spans="1:4" ht="26.25" customHeight="1">
      <c r="A85" s="420" t="s">
        <v>451</v>
      </c>
      <c r="B85" s="442">
        <v>8</v>
      </c>
      <c r="C85" s="417">
        <v>98000</v>
      </c>
      <c r="D85" s="414">
        <v>784000</v>
      </c>
    </row>
    <row r="86" spans="1:4" ht="24.75" customHeight="1">
      <c r="A86" s="420" t="s">
        <v>452</v>
      </c>
      <c r="B86" s="442">
        <v>88.67</v>
      </c>
      <c r="C86" s="417">
        <v>137200</v>
      </c>
      <c r="D86" s="414">
        <v>12165067</v>
      </c>
    </row>
    <row r="87" spans="1:4" ht="12.75">
      <c r="A87" s="420" t="s">
        <v>453</v>
      </c>
      <c r="B87" s="442">
        <v>38.67</v>
      </c>
      <c r="C87" s="417">
        <v>58800</v>
      </c>
      <c r="D87" s="414">
        <v>2273600</v>
      </c>
    </row>
    <row r="88" spans="1:4" ht="12.75">
      <c r="A88" s="420" t="s">
        <v>454</v>
      </c>
      <c r="B88" s="442">
        <v>39.33</v>
      </c>
      <c r="C88" s="417">
        <v>19600</v>
      </c>
      <c r="D88" s="414">
        <v>770933</v>
      </c>
    </row>
    <row r="89" spans="1:4" ht="28.5" customHeight="1">
      <c r="A89" s="420" t="s">
        <v>455</v>
      </c>
      <c r="B89" s="442">
        <v>2</v>
      </c>
      <c r="C89" s="417">
        <v>224000</v>
      </c>
      <c r="D89" s="414">
        <v>448000</v>
      </c>
    </row>
    <row r="90" spans="1:4" ht="27" customHeight="1">
      <c r="A90" s="421" t="s">
        <v>456</v>
      </c>
      <c r="B90" s="442">
        <v>1.33</v>
      </c>
      <c r="C90" s="417">
        <v>134400</v>
      </c>
      <c r="D90" s="414">
        <v>179200</v>
      </c>
    </row>
    <row r="91" spans="1:4" ht="28.5" customHeight="1">
      <c r="A91" s="421" t="s">
        <v>457</v>
      </c>
      <c r="B91" s="442">
        <v>1.33</v>
      </c>
      <c r="C91" s="417">
        <v>358400</v>
      </c>
      <c r="D91" s="414">
        <v>477867</v>
      </c>
    </row>
    <row r="92" spans="1:4" ht="42" customHeight="1">
      <c r="A92" s="420" t="s">
        <v>458</v>
      </c>
      <c r="B92" s="442">
        <v>29.33</v>
      </c>
      <c r="C92" s="417">
        <v>179200</v>
      </c>
      <c r="D92" s="414">
        <v>5256533</v>
      </c>
    </row>
    <row r="93" spans="1:4" ht="38.25">
      <c r="A93" s="420" t="s">
        <v>459</v>
      </c>
      <c r="B93" s="442">
        <v>3.33</v>
      </c>
      <c r="C93" s="417">
        <v>134400</v>
      </c>
      <c r="D93" s="414">
        <v>448000</v>
      </c>
    </row>
    <row r="94" spans="1:4" ht="18" customHeight="1">
      <c r="A94" s="420" t="s">
        <v>460</v>
      </c>
      <c r="B94" s="442">
        <v>62.67</v>
      </c>
      <c r="C94" s="417">
        <v>40000</v>
      </c>
      <c r="D94" s="414">
        <v>2506667</v>
      </c>
    </row>
    <row r="95" spans="1:4" ht="23.25" customHeight="1">
      <c r="A95" s="420" t="s">
        <v>461</v>
      </c>
      <c r="B95" s="442">
        <v>84.67</v>
      </c>
      <c r="C95" s="417">
        <v>64000</v>
      </c>
      <c r="D95" s="414">
        <v>5418667</v>
      </c>
    </row>
    <row r="96" spans="1:4" ht="12.75">
      <c r="A96" s="420" t="s">
        <v>462</v>
      </c>
      <c r="B96" s="442">
        <v>0</v>
      </c>
      <c r="C96" s="417">
        <v>0</v>
      </c>
      <c r="D96" s="414">
        <v>0</v>
      </c>
    </row>
    <row r="97" spans="1:4" ht="15.75" customHeight="1">
      <c r="A97" s="420" t="s">
        <v>463</v>
      </c>
      <c r="B97" s="442">
        <v>98</v>
      </c>
      <c r="C97" s="417">
        <v>44900</v>
      </c>
      <c r="D97" s="414">
        <v>4400200</v>
      </c>
    </row>
    <row r="98" spans="1:4" ht="16.5" customHeight="1" thickBot="1">
      <c r="A98" s="443" t="s">
        <v>464</v>
      </c>
      <c r="B98" s="444">
        <v>259.33</v>
      </c>
      <c r="C98" s="445">
        <v>15300</v>
      </c>
      <c r="D98" s="446">
        <v>3967800</v>
      </c>
    </row>
    <row r="99" spans="1:4" ht="16.5" customHeight="1">
      <c r="A99" s="599" t="s">
        <v>16</v>
      </c>
      <c r="B99" s="602" t="s">
        <v>390</v>
      </c>
      <c r="C99" s="599" t="s">
        <v>391</v>
      </c>
      <c r="D99" s="599" t="s">
        <v>392</v>
      </c>
    </row>
    <row r="100" spans="1:4" ht="15" customHeight="1">
      <c r="A100" s="600"/>
      <c r="B100" s="603"/>
      <c r="C100" s="600"/>
      <c r="D100" s="600"/>
    </row>
    <row r="101" spans="1:4" ht="16.5" customHeight="1" thickBot="1">
      <c r="A101" s="601"/>
      <c r="B101" s="604"/>
      <c r="C101" s="601"/>
      <c r="D101" s="601"/>
    </row>
    <row r="102" spans="1:4" ht="15.75" customHeight="1">
      <c r="A102" s="415" t="s">
        <v>432</v>
      </c>
      <c r="B102" s="416"/>
      <c r="C102" s="417"/>
      <c r="D102" s="447"/>
    </row>
    <row r="103" spans="1:4" ht="15.75" customHeight="1">
      <c r="A103" s="421" t="s">
        <v>448</v>
      </c>
      <c r="B103" s="416"/>
      <c r="C103" s="417"/>
      <c r="D103" s="448"/>
    </row>
    <row r="104" spans="1:4" ht="17.25" customHeight="1">
      <c r="A104" s="420" t="s">
        <v>449</v>
      </c>
      <c r="B104" s="442">
        <v>70</v>
      </c>
      <c r="C104" s="417">
        <v>35000</v>
      </c>
      <c r="D104" s="414">
        <v>2450000</v>
      </c>
    </row>
    <row r="105" spans="1:4" ht="21.75" customHeight="1">
      <c r="A105" s="420" t="s">
        <v>465</v>
      </c>
      <c r="B105" s="442">
        <v>23.33</v>
      </c>
      <c r="C105" s="417">
        <v>35000</v>
      </c>
      <c r="D105" s="414">
        <v>816667</v>
      </c>
    </row>
    <row r="106" spans="1:4" ht="28.5" customHeight="1">
      <c r="A106" s="420" t="s">
        <v>466</v>
      </c>
      <c r="B106" s="442">
        <v>5</v>
      </c>
      <c r="C106" s="417">
        <v>98000</v>
      </c>
      <c r="D106" s="194">
        <v>490000</v>
      </c>
    </row>
    <row r="107" spans="1:4" ht="28.5" customHeight="1">
      <c r="A107" s="420" t="s">
        <v>452</v>
      </c>
      <c r="B107" s="449">
        <v>43.33</v>
      </c>
      <c r="C107" s="434">
        <v>137200</v>
      </c>
      <c r="D107" s="427">
        <v>5945333</v>
      </c>
    </row>
    <row r="108" spans="1:4" ht="19.5" customHeight="1">
      <c r="A108" s="420" t="s">
        <v>453</v>
      </c>
      <c r="B108" s="450">
        <v>36.67</v>
      </c>
      <c r="C108" s="451">
        <v>58800</v>
      </c>
      <c r="D108" s="194">
        <v>2156000</v>
      </c>
    </row>
    <row r="109" spans="1:4" ht="17.25" customHeight="1">
      <c r="A109" s="452" t="s">
        <v>454</v>
      </c>
      <c r="B109" s="453">
        <v>18.33</v>
      </c>
      <c r="C109" s="426">
        <v>19600</v>
      </c>
      <c r="D109" s="427">
        <v>359333</v>
      </c>
    </row>
    <row r="110" spans="1:4" ht="28.5" customHeight="1">
      <c r="A110" s="420" t="s">
        <v>455</v>
      </c>
      <c r="B110" s="442">
        <v>0.33</v>
      </c>
      <c r="C110" s="417">
        <v>224000</v>
      </c>
      <c r="D110" s="194">
        <v>74667</v>
      </c>
    </row>
    <row r="111" spans="1:4" ht="28.5" customHeight="1">
      <c r="A111" s="421" t="s">
        <v>456</v>
      </c>
      <c r="B111" s="442">
        <v>0.67</v>
      </c>
      <c r="C111" s="417">
        <v>134400</v>
      </c>
      <c r="D111" s="437">
        <v>89600</v>
      </c>
    </row>
    <row r="112" spans="1:4" ht="28.5" customHeight="1">
      <c r="A112" s="421" t="s">
        <v>457</v>
      </c>
      <c r="B112" s="454">
        <v>0.67</v>
      </c>
      <c r="C112" s="417">
        <v>358400</v>
      </c>
      <c r="D112" s="437">
        <v>238933</v>
      </c>
    </row>
    <row r="113" spans="1:4" ht="53.25" customHeight="1">
      <c r="A113" s="420" t="s">
        <v>467</v>
      </c>
      <c r="B113" s="455">
        <v>14.33</v>
      </c>
      <c r="C113" s="451">
        <v>179200</v>
      </c>
      <c r="D113" s="194">
        <v>2568533</v>
      </c>
    </row>
    <row r="114" spans="1:4" ht="45.75" customHeight="1">
      <c r="A114" s="456" t="s">
        <v>459</v>
      </c>
      <c r="B114" s="442">
        <v>1.67</v>
      </c>
      <c r="C114" s="457">
        <v>134400</v>
      </c>
      <c r="D114" s="439">
        <v>224000</v>
      </c>
    </row>
    <row r="115" spans="1:4" ht="15.75" customHeight="1">
      <c r="A115" s="420" t="s">
        <v>460</v>
      </c>
      <c r="B115" s="458">
        <v>31.33</v>
      </c>
      <c r="C115" s="417">
        <v>40000</v>
      </c>
      <c r="D115" s="414">
        <v>1253333</v>
      </c>
    </row>
    <row r="116" spans="1:4" ht="25.5">
      <c r="A116" s="420" t="s">
        <v>461</v>
      </c>
      <c r="B116" s="442">
        <v>51</v>
      </c>
      <c r="C116" s="417">
        <v>64000</v>
      </c>
      <c r="D116" s="414">
        <v>3264000</v>
      </c>
    </row>
    <row r="117" spans="1:4" ht="12.75">
      <c r="A117" s="420" t="s">
        <v>462</v>
      </c>
      <c r="B117" s="442">
        <v>8.67</v>
      </c>
      <c r="C117" s="417">
        <v>64000</v>
      </c>
      <c r="D117" s="414">
        <v>554667</v>
      </c>
    </row>
    <row r="118" spans="1:4" ht="15" customHeight="1">
      <c r="A118" s="420" t="s">
        <v>463</v>
      </c>
      <c r="B118" s="442">
        <v>46.67</v>
      </c>
      <c r="C118" s="417">
        <v>44900</v>
      </c>
      <c r="D118" s="414">
        <v>2095333</v>
      </c>
    </row>
    <row r="119" spans="1:4" ht="15.75" customHeight="1">
      <c r="A119" s="420" t="s">
        <v>464</v>
      </c>
      <c r="B119" s="442">
        <v>130</v>
      </c>
      <c r="C119" s="417">
        <v>15300</v>
      </c>
      <c r="D119" s="414">
        <v>1989000</v>
      </c>
    </row>
    <row r="120" spans="1:4" ht="12" customHeight="1">
      <c r="A120" s="415" t="s">
        <v>468</v>
      </c>
      <c r="B120" s="416"/>
      <c r="C120" s="417"/>
      <c r="D120" s="414"/>
    </row>
    <row r="121" spans="1:4" ht="15.75" customHeight="1">
      <c r="A121" s="420" t="s">
        <v>469</v>
      </c>
      <c r="B121" s="416">
        <v>851</v>
      </c>
      <c r="C121" s="417">
        <v>65000</v>
      </c>
      <c r="D121" s="414">
        <v>55315000</v>
      </c>
    </row>
    <row r="122" spans="1:4" ht="25.5">
      <c r="A122" s="420" t="s">
        <v>470</v>
      </c>
      <c r="B122" s="416">
        <v>130</v>
      </c>
      <c r="C122" s="417">
        <v>20000</v>
      </c>
      <c r="D122" s="414">
        <v>2600000</v>
      </c>
    </row>
    <row r="123" spans="1:4" ht="15" customHeight="1">
      <c r="A123" s="420" t="s">
        <v>471</v>
      </c>
      <c r="B123" s="416">
        <v>1163</v>
      </c>
      <c r="C123" s="417">
        <v>10000</v>
      </c>
      <c r="D123" s="414">
        <v>11630000</v>
      </c>
    </row>
    <row r="124" spans="1:4" ht="14.25" customHeight="1">
      <c r="A124" s="420" t="s">
        <v>472</v>
      </c>
      <c r="B124" s="416">
        <v>1948</v>
      </c>
      <c r="C124" s="417">
        <v>1000</v>
      </c>
      <c r="D124" s="427">
        <v>1948000</v>
      </c>
    </row>
    <row r="125" spans="1:4" ht="15" customHeight="1">
      <c r="A125" s="459" t="s">
        <v>473</v>
      </c>
      <c r="B125" s="449">
        <v>72.67</v>
      </c>
      <c r="C125" s="460">
        <v>165000</v>
      </c>
      <c r="D125" s="194">
        <v>11990000</v>
      </c>
    </row>
    <row r="126" spans="1:4" ht="15.75" customHeight="1" thickBot="1">
      <c r="A126" s="459" t="s">
        <v>474</v>
      </c>
      <c r="B126" s="449">
        <v>36.67</v>
      </c>
      <c r="C126" s="460">
        <v>165000</v>
      </c>
      <c r="D126" s="446">
        <v>6050000</v>
      </c>
    </row>
    <row r="127" spans="1:4" ht="20.25" customHeight="1" thickBot="1">
      <c r="A127" s="461" t="s">
        <v>475</v>
      </c>
      <c r="B127" s="462"/>
      <c r="C127" s="463"/>
      <c r="D127" s="463">
        <f>SUM(D10:D126)</f>
        <v>795937230</v>
      </c>
    </row>
    <row r="128" spans="1:4" ht="13.5" customHeight="1" hidden="1" thickBot="1">
      <c r="A128" s="418" t="s">
        <v>476</v>
      </c>
      <c r="B128" s="416"/>
      <c r="C128" s="417"/>
      <c r="D128" s="414"/>
    </row>
    <row r="129" spans="1:4" ht="16.5" customHeight="1">
      <c r="A129" s="418" t="s">
        <v>477</v>
      </c>
      <c r="B129" s="416"/>
      <c r="C129" s="417"/>
      <c r="D129" s="414"/>
    </row>
    <row r="130" spans="1:4" ht="12.75">
      <c r="A130" s="432" t="s">
        <v>478</v>
      </c>
      <c r="B130" s="442">
        <v>6</v>
      </c>
      <c r="C130" s="417">
        <v>900000</v>
      </c>
      <c r="D130" s="414">
        <v>5400000</v>
      </c>
    </row>
    <row r="131" spans="1:4" ht="12.75">
      <c r="A131" s="127" t="s">
        <v>479</v>
      </c>
      <c r="B131" s="449">
        <v>3</v>
      </c>
      <c r="C131" s="434">
        <v>900000</v>
      </c>
      <c r="D131" s="435">
        <v>2700000</v>
      </c>
    </row>
    <row r="132" spans="1:4" ht="16.5" customHeight="1" thickBot="1">
      <c r="A132" s="464" t="s">
        <v>480</v>
      </c>
      <c r="B132" s="465"/>
      <c r="C132" s="445"/>
      <c r="D132" s="466">
        <f>SUM(D128:D131)</f>
        <v>8100000</v>
      </c>
    </row>
    <row r="133" spans="1:4" ht="22.5" customHeight="1" thickBot="1">
      <c r="A133" s="464" t="s">
        <v>481</v>
      </c>
      <c r="B133" s="467"/>
      <c r="C133" s="468"/>
      <c r="D133" s="469">
        <f>SUM(D127,D132)</f>
        <v>804037230</v>
      </c>
    </row>
  </sheetData>
  <mergeCells count="14">
    <mergeCell ref="A99:A101"/>
    <mergeCell ref="B99:B101"/>
    <mergeCell ref="C99:C101"/>
    <mergeCell ref="D99:D101"/>
    <mergeCell ref="C1:D1"/>
    <mergeCell ref="C2:D2"/>
    <mergeCell ref="A53:A55"/>
    <mergeCell ref="B53:B55"/>
    <mergeCell ref="C53:C55"/>
    <mergeCell ref="D53:D55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K6" sqref="K6"/>
    </sheetView>
  </sheetViews>
  <sheetFormatPr defaultColWidth="9.140625" defaultRowHeight="12.75"/>
  <cols>
    <col min="1" max="1" width="21.140625" style="256" customWidth="1"/>
    <col min="2" max="2" width="6.8515625" style="256" customWidth="1"/>
    <col min="3" max="3" width="7.57421875" style="256" customWidth="1"/>
    <col min="4" max="4" width="8.28125" style="256" customWidth="1"/>
    <col min="5" max="5" width="9.140625" style="256" customWidth="1"/>
    <col min="6" max="6" width="9.28125" style="256" customWidth="1"/>
    <col min="7" max="7" width="8.8515625" style="256" customWidth="1"/>
    <col min="8" max="8" width="8.28125" style="256" customWidth="1"/>
    <col min="9" max="9" width="7.421875" style="256" bestFit="1" customWidth="1"/>
    <col min="10" max="10" width="8.421875" style="256" customWidth="1"/>
    <col min="11" max="11" width="6.421875" style="256" customWidth="1"/>
    <col min="12" max="14" width="8.8515625" style="256" bestFit="1" customWidth="1"/>
    <col min="15" max="15" width="9.57421875" style="256" customWidth="1"/>
    <col min="16" max="16384" width="9.140625" style="256" customWidth="1"/>
  </cols>
  <sheetData>
    <row r="1" spans="1:15" ht="12.75">
      <c r="A1" s="255"/>
      <c r="B1" s="255"/>
      <c r="C1" s="255"/>
      <c r="D1" s="255"/>
      <c r="E1" s="255"/>
      <c r="F1" s="255"/>
      <c r="G1" s="255"/>
      <c r="H1" s="255"/>
      <c r="J1" s="257"/>
      <c r="K1" s="257"/>
      <c r="L1" s="42" t="s">
        <v>225</v>
      </c>
      <c r="M1" s="42"/>
      <c r="N1" s="42"/>
      <c r="O1" s="42"/>
    </row>
    <row r="2" spans="1:15" ht="12.75">
      <c r="A2" s="255"/>
      <c r="B2" s="255"/>
      <c r="C2" s="255"/>
      <c r="D2" s="255"/>
      <c r="E2" s="255"/>
      <c r="F2" s="255"/>
      <c r="G2" s="255"/>
      <c r="H2" s="255"/>
      <c r="I2" s="258"/>
      <c r="J2" s="258"/>
      <c r="K2" s="258"/>
      <c r="L2" s="391" t="s">
        <v>603</v>
      </c>
      <c r="M2" s="34"/>
      <c r="N2" s="34"/>
      <c r="O2" s="34"/>
    </row>
    <row r="3" spans="1:15" ht="12.75">
      <c r="A3" s="255"/>
      <c r="B3" s="255"/>
      <c r="C3" s="255"/>
      <c r="D3" s="255"/>
      <c r="E3" s="255"/>
      <c r="F3" s="255"/>
      <c r="G3" s="255"/>
      <c r="H3" s="255"/>
      <c r="I3" s="258"/>
      <c r="J3" s="258"/>
      <c r="K3" s="258"/>
      <c r="L3" s="258"/>
      <c r="M3" s="258"/>
      <c r="N3" s="258"/>
      <c r="O3" s="259"/>
    </row>
    <row r="4" spans="1:15" ht="19.5">
      <c r="A4" s="260" t="s">
        <v>193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19.5">
      <c r="A5" s="260" t="s">
        <v>380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1:15" ht="13.5" thickBot="1">
      <c r="A6" s="255"/>
      <c r="B6" s="261"/>
      <c r="C6" s="261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62" t="s">
        <v>0</v>
      </c>
    </row>
    <row r="7" spans="1:15" ht="15.75" customHeight="1" thickBot="1">
      <c r="A7" s="263"/>
      <c r="B7" s="264" t="s">
        <v>194</v>
      </c>
      <c r="C7" s="583" t="s">
        <v>597</v>
      </c>
      <c r="D7" s="608" t="s">
        <v>195</v>
      </c>
      <c r="E7" s="609"/>
      <c r="F7" s="582"/>
      <c r="G7" s="608" t="s">
        <v>196</v>
      </c>
      <c r="H7" s="609"/>
      <c r="I7" s="609"/>
      <c r="J7" s="609"/>
      <c r="K7" s="609"/>
      <c r="L7" s="582"/>
      <c r="M7" s="605" t="s">
        <v>360</v>
      </c>
      <c r="N7" s="606"/>
      <c r="O7" s="607"/>
    </row>
    <row r="8" spans="1:15" ht="15.75" customHeight="1">
      <c r="A8" s="265" t="s">
        <v>197</v>
      </c>
      <c r="B8" s="266" t="s">
        <v>198</v>
      </c>
      <c r="C8" s="581"/>
      <c r="D8" s="267" t="s">
        <v>199</v>
      </c>
      <c r="E8" s="268" t="s">
        <v>200</v>
      </c>
      <c r="F8" s="269" t="s">
        <v>201</v>
      </c>
      <c r="G8" s="267" t="s">
        <v>202</v>
      </c>
      <c r="H8" s="268" t="s">
        <v>203</v>
      </c>
      <c r="I8" s="268" t="s">
        <v>204</v>
      </c>
      <c r="J8" s="270" t="s">
        <v>205</v>
      </c>
      <c r="K8" s="270" t="s">
        <v>22</v>
      </c>
      <c r="L8" s="269" t="s">
        <v>201</v>
      </c>
      <c r="M8" s="271" t="s">
        <v>206</v>
      </c>
      <c r="N8" s="270" t="s">
        <v>207</v>
      </c>
      <c r="O8" s="269" t="s">
        <v>208</v>
      </c>
    </row>
    <row r="9" spans="1:15" ht="15.75" customHeight="1" thickBot="1">
      <c r="A9" s="291" t="s">
        <v>209</v>
      </c>
      <c r="B9" s="292" t="s">
        <v>210</v>
      </c>
      <c r="C9" s="293">
        <v>40179</v>
      </c>
      <c r="D9" s="294" t="s">
        <v>211</v>
      </c>
      <c r="E9" s="295" t="s">
        <v>212</v>
      </c>
      <c r="F9" s="296" t="s">
        <v>213</v>
      </c>
      <c r="G9" s="294" t="s">
        <v>214</v>
      </c>
      <c r="H9" s="295" t="s">
        <v>215</v>
      </c>
      <c r="I9" s="295" t="s">
        <v>31</v>
      </c>
      <c r="J9" s="297" t="s">
        <v>216</v>
      </c>
      <c r="K9" s="297" t="s">
        <v>31</v>
      </c>
      <c r="L9" s="296" t="s">
        <v>217</v>
      </c>
      <c r="M9" s="298" t="s">
        <v>218</v>
      </c>
      <c r="N9" s="297" t="s">
        <v>218</v>
      </c>
      <c r="O9" s="296" t="s">
        <v>219</v>
      </c>
    </row>
    <row r="10" spans="1:15" s="272" customFormat="1" ht="18" customHeight="1">
      <c r="A10" s="273" t="s">
        <v>220</v>
      </c>
      <c r="B10" s="299"/>
      <c r="C10" s="546">
        <v>64</v>
      </c>
      <c r="D10" s="547">
        <v>49688</v>
      </c>
      <c r="E10" s="547">
        <f aca="true" t="shared" si="0" ref="E10:E16">L10-D10</f>
        <v>791707</v>
      </c>
      <c r="F10" s="548">
        <f aca="true" t="shared" si="1" ref="F10:F16">SUM(D10:E10)</f>
        <v>841395</v>
      </c>
      <c r="G10" s="549">
        <v>575180</v>
      </c>
      <c r="H10" s="547">
        <v>89704</v>
      </c>
      <c r="I10" s="547">
        <v>176511</v>
      </c>
      <c r="J10" s="390"/>
      <c r="K10" s="390"/>
      <c r="L10" s="548">
        <f aca="true" t="shared" si="2" ref="L10:L16">SUM(G10:K10)</f>
        <v>841395</v>
      </c>
      <c r="M10" s="549">
        <f aca="true" t="shared" si="3" ref="M10:M16">E10</f>
        <v>791707</v>
      </c>
      <c r="N10" s="550">
        <v>61983</v>
      </c>
      <c r="O10" s="551">
        <f aca="true" t="shared" si="4" ref="O10:O16">M10-N10</f>
        <v>729724</v>
      </c>
    </row>
    <row r="11" spans="1:15" s="281" customFormat="1" ht="18" customHeight="1">
      <c r="A11" s="274" t="s">
        <v>148</v>
      </c>
      <c r="B11" s="301">
        <v>402</v>
      </c>
      <c r="C11" s="392">
        <v>49</v>
      </c>
      <c r="D11" s="275">
        <v>4967</v>
      </c>
      <c r="E11" s="276">
        <f t="shared" si="0"/>
        <v>147830</v>
      </c>
      <c r="F11" s="277">
        <f t="shared" si="1"/>
        <v>152797</v>
      </c>
      <c r="G11" s="278">
        <v>98568</v>
      </c>
      <c r="H11" s="279">
        <v>26746</v>
      </c>
      <c r="I11" s="279">
        <v>27483</v>
      </c>
      <c r="J11" s="279"/>
      <c r="K11" s="279"/>
      <c r="L11" s="277">
        <f t="shared" si="2"/>
        <v>152797</v>
      </c>
      <c r="M11" s="278">
        <f t="shared" si="3"/>
        <v>147830</v>
      </c>
      <c r="N11" s="388">
        <v>76812</v>
      </c>
      <c r="O11" s="280">
        <f t="shared" si="4"/>
        <v>71018</v>
      </c>
    </row>
    <row r="12" spans="1:15" s="281" customFormat="1" ht="18" customHeight="1">
      <c r="A12" s="274" t="s">
        <v>221</v>
      </c>
      <c r="B12" s="301">
        <v>996</v>
      </c>
      <c r="C12" s="392">
        <v>10.5</v>
      </c>
      <c r="D12" s="275">
        <v>3000</v>
      </c>
      <c r="E12" s="276">
        <f t="shared" si="0"/>
        <v>31863</v>
      </c>
      <c r="F12" s="277">
        <f t="shared" si="1"/>
        <v>34863</v>
      </c>
      <c r="G12" s="278">
        <v>24845</v>
      </c>
      <c r="H12" s="279">
        <v>6678</v>
      </c>
      <c r="I12" s="279">
        <v>3340</v>
      </c>
      <c r="J12" s="279"/>
      <c r="K12" s="279"/>
      <c r="L12" s="277">
        <f t="shared" si="2"/>
        <v>34863</v>
      </c>
      <c r="M12" s="278">
        <f t="shared" si="3"/>
        <v>31863</v>
      </c>
      <c r="N12" s="388">
        <v>8100</v>
      </c>
      <c r="O12" s="280">
        <f t="shared" si="4"/>
        <v>23763</v>
      </c>
    </row>
    <row r="13" spans="1:15" ht="18" customHeight="1">
      <c r="A13" s="274" t="s">
        <v>222</v>
      </c>
      <c r="B13" s="302">
        <v>971</v>
      </c>
      <c r="C13" s="399">
        <v>99.8</v>
      </c>
      <c r="D13" s="276">
        <v>5685</v>
      </c>
      <c r="E13" s="276">
        <f t="shared" si="0"/>
        <v>315284</v>
      </c>
      <c r="F13" s="277">
        <f t="shared" si="1"/>
        <v>320969</v>
      </c>
      <c r="G13" s="282">
        <v>214159</v>
      </c>
      <c r="H13" s="276">
        <v>58114</v>
      </c>
      <c r="I13" s="276">
        <v>41626</v>
      </c>
      <c r="J13" s="276">
        <v>6800</v>
      </c>
      <c r="K13" s="276">
        <v>270</v>
      </c>
      <c r="L13" s="277">
        <f t="shared" si="2"/>
        <v>320969</v>
      </c>
      <c r="M13" s="278">
        <f t="shared" si="3"/>
        <v>315284</v>
      </c>
      <c r="N13" s="389">
        <v>190320</v>
      </c>
      <c r="O13" s="280">
        <f t="shared" si="4"/>
        <v>124964</v>
      </c>
    </row>
    <row r="14" spans="1:15" ht="18" customHeight="1">
      <c r="A14" s="283" t="s">
        <v>361</v>
      </c>
      <c r="B14" s="302">
        <v>1017</v>
      </c>
      <c r="C14" s="399">
        <v>116.5</v>
      </c>
      <c r="D14" s="276">
        <v>26415</v>
      </c>
      <c r="E14" s="276">
        <f t="shared" si="0"/>
        <v>389974</v>
      </c>
      <c r="F14" s="277">
        <f t="shared" si="1"/>
        <v>416389</v>
      </c>
      <c r="G14" s="282">
        <v>251165</v>
      </c>
      <c r="H14" s="276">
        <v>68096</v>
      </c>
      <c r="I14" s="276">
        <v>80150</v>
      </c>
      <c r="J14" s="276">
        <v>6778</v>
      </c>
      <c r="K14" s="276">
        <v>10200</v>
      </c>
      <c r="L14" s="277">
        <f t="shared" si="2"/>
        <v>416389</v>
      </c>
      <c r="M14" s="278">
        <f t="shared" si="3"/>
        <v>389974</v>
      </c>
      <c r="N14" s="389">
        <v>359723</v>
      </c>
      <c r="O14" s="280">
        <f t="shared" si="4"/>
        <v>30251</v>
      </c>
    </row>
    <row r="15" spans="1:15" s="272" customFormat="1" ht="18" customHeight="1">
      <c r="A15" s="283" t="s">
        <v>223</v>
      </c>
      <c r="B15" s="302"/>
      <c r="C15" s="399">
        <v>11.5</v>
      </c>
      <c r="D15" s="284">
        <v>7600</v>
      </c>
      <c r="E15" s="276">
        <f t="shared" si="0"/>
        <v>41333</v>
      </c>
      <c r="F15" s="277">
        <f t="shared" si="1"/>
        <v>48933</v>
      </c>
      <c r="G15" s="282">
        <v>21754</v>
      </c>
      <c r="H15" s="276">
        <v>5954</v>
      </c>
      <c r="I15" s="276">
        <v>21225</v>
      </c>
      <c r="J15" s="276"/>
      <c r="K15" s="276"/>
      <c r="L15" s="277">
        <f t="shared" si="2"/>
        <v>48933</v>
      </c>
      <c r="M15" s="278">
        <f t="shared" si="3"/>
        <v>41333</v>
      </c>
      <c r="N15" s="276"/>
      <c r="O15" s="280">
        <f t="shared" si="4"/>
        <v>41333</v>
      </c>
    </row>
    <row r="16" spans="1:15" s="281" customFormat="1" ht="18" customHeight="1">
      <c r="A16" s="285" t="s">
        <v>224</v>
      </c>
      <c r="B16" s="301">
        <v>148</v>
      </c>
      <c r="C16" s="392">
        <v>10</v>
      </c>
      <c r="D16" s="275">
        <v>810</v>
      </c>
      <c r="E16" s="276">
        <f t="shared" si="0"/>
        <v>24243</v>
      </c>
      <c r="F16" s="277">
        <f t="shared" si="1"/>
        <v>25053</v>
      </c>
      <c r="G16" s="278">
        <v>17108</v>
      </c>
      <c r="H16" s="279">
        <v>4430</v>
      </c>
      <c r="I16" s="279">
        <v>3515</v>
      </c>
      <c r="J16" s="279"/>
      <c r="K16" s="279"/>
      <c r="L16" s="277">
        <f t="shared" si="2"/>
        <v>25053</v>
      </c>
      <c r="M16" s="278">
        <f t="shared" si="3"/>
        <v>24243</v>
      </c>
      <c r="N16" s="388">
        <v>19707</v>
      </c>
      <c r="O16" s="280">
        <f t="shared" si="4"/>
        <v>4536</v>
      </c>
    </row>
    <row r="17" spans="1:15" ht="18" customHeight="1">
      <c r="A17" s="290" t="s">
        <v>227</v>
      </c>
      <c r="B17" s="303">
        <f aca="true" t="shared" si="5" ref="B17:O17">SUM(B10:B16)</f>
        <v>3534</v>
      </c>
      <c r="C17" s="300">
        <f t="shared" si="5"/>
        <v>361.3</v>
      </c>
      <c r="D17" s="287">
        <f t="shared" si="5"/>
        <v>98165</v>
      </c>
      <c r="E17" s="287">
        <f t="shared" si="5"/>
        <v>1742234</v>
      </c>
      <c r="F17" s="288">
        <f t="shared" si="5"/>
        <v>1840399</v>
      </c>
      <c r="G17" s="286">
        <f t="shared" si="5"/>
        <v>1202779</v>
      </c>
      <c r="H17" s="287">
        <f t="shared" si="5"/>
        <v>259722</v>
      </c>
      <c r="I17" s="287">
        <f t="shared" si="5"/>
        <v>353850</v>
      </c>
      <c r="J17" s="287">
        <f t="shared" si="5"/>
        <v>13578</v>
      </c>
      <c r="K17" s="287">
        <f t="shared" si="5"/>
        <v>10470</v>
      </c>
      <c r="L17" s="288">
        <f t="shared" si="5"/>
        <v>1840399</v>
      </c>
      <c r="M17" s="286">
        <f t="shared" si="5"/>
        <v>1742234</v>
      </c>
      <c r="N17" s="287">
        <f t="shared" si="5"/>
        <v>716645</v>
      </c>
      <c r="O17" s="288">
        <f t="shared" si="5"/>
        <v>1025589</v>
      </c>
    </row>
    <row r="18" spans="1:15" s="255" customFormat="1" ht="13.5" thickBot="1">
      <c r="A18" s="307" t="s">
        <v>226</v>
      </c>
      <c r="B18" s="552"/>
      <c r="C18" s="553">
        <v>63</v>
      </c>
      <c r="D18" s="554"/>
      <c r="E18" s="554">
        <f>L18-D18</f>
        <v>0</v>
      </c>
      <c r="F18" s="555">
        <f>SUM(D18:E18)</f>
        <v>0</v>
      </c>
      <c r="G18" s="556"/>
      <c r="H18" s="554"/>
      <c r="I18" s="554"/>
      <c r="J18" s="554"/>
      <c r="K18" s="554"/>
      <c r="L18" s="557"/>
      <c r="M18" s="556"/>
      <c r="N18" s="554"/>
      <c r="O18" s="555"/>
    </row>
    <row r="19" spans="1:15" s="255" customFormat="1" ht="13.5" thickBot="1">
      <c r="A19" s="309" t="s">
        <v>240</v>
      </c>
      <c r="B19" s="558">
        <f>SUM(B17:B18)</f>
        <v>3534</v>
      </c>
      <c r="C19" s="559">
        <f aca="true" t="shared" si="6" ref="C19:O19">SUM(C17:C18)</f>
        <v>424.3</v>
      </c>
      <c r="D19" s="560">
        <f t="shared" si="6"/>
        <v>98165</v>
      </c>
      <c r="E19" s="560">
        <f t="shared" si="6"/>
        <v>1742234</v>
      </c>
      <c r="F19" s="561">
        <f t="shared" si="6"/>
        <v>1840399</v>
      </c>
      <c r="G19" s="558">
        <f t="shared" si="6"/>
        <v>1202779</v>
      </c>
      <c r="H19" s="560">
        <f t="shared" si="6"/>
        <v>259722</v>
      </c>
      <c r="I19" s="560">
        <f t="shared" si="6"/>
        <v>353850</v>
      </c>
      <c r="J19" s="560">
        <f t="shared" si="6"/>
        <v>13578</v>
      </c>
      <c r="K19" s="560">
        <f t="shared" si="6"/>
        <v>10470</v>
      </c>
      <c r="L19" s="561">
        <f t="shared" si="6"/>
        <v>1840399</v>
      </c>
      <c r="M19" s="558">
        <f t="shared" si="6"/>
        <v>1742234</v>
      </c>
      <c r="N19" s="560">
        <f t="shared" si="6"/>
        <v>716645</v>
      </c>
      <c r="O19" s="562">
        <f t="shared" si="6"/>
        <v>1025589</v>
      </c>
    </row>
    <row r="20" spans="1:15" s="255" customFormat="1" ht="12.75">
      <c r="A20" s="308" t="s">
        <v>238</v>
      </c>
      <c r="B20" s="563"/>
      <c r="C20" s="564">
        <v>3</v>
      </c>
      <c r="D20" s="565"/>
      <c r="E20" s="565"/>
      <c r="F20" s="566"/>
      <c r="G20" s="567"/>
      <c r="H20" s="565"/>
      <c r="I20" s="565"/>
      <c r="J20" s="565"/>
      <c r="K20" s="565"/>
      <c r="L20" s="568"/>
      <c r="M20" s="567"/>
      <c r="N20" s="565"/>
      <c r="O20" s="566"/>
    </row>
    <row r="21" spans="1:15" s="255" customFormat="1" ht="12.75">
      <c r="A21" s="307" t="s">
        <v>239</v>
      </c>
      <c r="B21" s="569"/>
      <c r="C21" s="570">
        <v>568</v>
      </c>
      <c r="D21" s="554"/>
      <c r="E21" s="554"/>
      <c r="F21" s="571"/>
      <c r="G21" s="572"/>
      <c r="H21" s="554"/>
      <c r="I21" s="554"/>
      <c r="J21" s="554"/>
      <c r="K21" s="554"/>
      <c r="L21" s="573"/>
      <c r="M21" s="572"/>
      <c r="N21" s="554"/>
      <c r="O21" s="571"/>
    </row>
    <row r="22" spans="1:15" s="255" customFormat="1" ht="13.5" thickBot="1">
      <c r="A22" s="289" t="s">
        <v>19</v>
      </c>
      <c r="B22" s="574">
        <f>SUM(B19:B21)</f>
        <v>3534</v>
      </c>
      <c r="C22" s="575">
        <f aca="true" t="shared" si="7" ref="C22:O22">SUM(C19:C21)</f>
        <v>995.3</v>
      </c>
      <c r="D22" s="576">
        <f t="shared" si="7"/>
        <v>98165</v>
      </c>
      <c r="E22" s="576">
        <f t="shared" si="7"/>
        <v>1742234</v>
      </c>
      <c r="F22" s="577">
        <f t="shared" si="7"/>
        <v>1840399</v>
      </c>
      <c r="G22" s="574">
        <f t="shared" si="7"/>
        <v>1202779</v>
      </c>
      <c r="H22" s="576">
        <f t="shared" si="7"/>
        <v>259722</v>
      </c>
      <c r="I22" s="576">
        <f t="shared" si="7"/>
        <v>353850</v>
      </c>
      <c r="J22" s="576">
        <f t="shared" si="7"/>
        <v>13578</v>
      </c>
      <c r="K22" s="576">
        <f t="shared" si="7"/>
        <v>10470</v>
      </c>
      <c r="L22" s="577">
        <f t="shared" si="7"/>
        <v>1840399</v>
      </c>
      <c r="M22" s="574">
        <f t="shared" si="7"/>
        <v>1742234</v>
      </c>
      <c r="N22" s="576">
        <f t="shared" si="7"/>
        <v>716645</v>
      </c>
      <c r="O22" s="578">
        <f t="shared" si="7"/>
        <v>1025589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84"/>
  <sheetViews>
    <sheetView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140625" defaultRowHeight="12.75"/>
  <cols>
    <col min="1" max="1" width="36.28125" style="0" customWidth="1"/>
    <col min="2" max="6" width="8.140625" style="25" customWidth="1"/>
    <col min="7" max="7" width="8.140625" style="103" customWidth="1"/>
    <col min="8" max="8" width="0.9921875" style="103" customWidth="1"/>
    <col min="9" max="13" width="8.140625" style="0" customWidth="1"/>
    <col min="14" max="14" width="8.140625" style="47" customWidth="1"/>
  </cols>
  <sheetData>
    <row r="1" spans="10:13" ht="12.75">
      <c r="J1" s="614" t="s">
        <v>154</v>
      </c>
      <c r="K1" s="614"/>
      <c r="L1" s="614"/>
      <c r="M1" s="614"/>
    </row>
    <row r="2" spans="1:14" ht="12.75">
      <c r="A2" s="1"/>
      <c r="I2" s="1"/>
      <c r="J2" s="613" t="s">
        <v>604</v>
      </c>
      <c r="K2" s="613"/>
      <c r="L2" s="613"/>
      <c r="M2" s="613"/>
      <c r="N2" s="43"/>
    </row>
    <row r="3" spans="1:14" ht="12.75">
      <c r="A3" s="1"/>
      <c r="I3" s="1"/>
      <c r="J3" s="128"/>
      <c r="K3" s="128"/>
      <c r="L3" s="128"/>
      <c r="M3" s="128"/>
      <c r="N3" s="43"/>
    </row>
    <row r="4" spans="1:14" ht="19.5">
      <c r="A4" s="134" t="s">
        <v>381</v>
      </c>
      <c r="B4" s="26"/>
      <c r="C4" s="26"/>
      <c r="D4" s="26"/>
      <c r="E4" s="26"/>
      <c r="F4" s="26"/>
      <c r="G4" s="104"/>
      <c r="H4" s="104"/>
      <c r="I4" s="4"/>
      <c r="J4" s="4"/>
      <c r="K4" s="4"/>
      <c r="L4" s="4"/>
      <c r="M4" s="4"/>
      <c r="N4" s="100"/>
    </row>
    <row r="5" spans="1:14" ht="19.5">
      <c r="A5" s="6" t="s">
        <v>20</v>
      </c>
      <c r="B5" s="26"/>
      <c r="C5" s="26"/>
      <c r="D5" s="26"/>
      <c r="E5" s="26"/>
      <c r="F5" s="26"/>
      <c r="G5" s="104"/>
      <c r="H5" s="104"/>
      <c r="I5" s="4"/>
      <c r="J5" s="4"/>
      <c r="K5" s="4"/>
      <c r="L5" s="4"/>
      <c r="M5" s="4"/>
      <c r="N5" s="100"/>
    </row>
    <row r="6" spans="1:14" ht="14.25" customHeight="1" thickBot="1">
      <c r="A6" s="76"/>
      <c r="B6" s="26"/>
      <c r="C6" s="26"/>
      <c r="D6" s="26"/>
      <c r="E6" s="26"/>
      <c r="F6" s="26"/>
      <c r="G6" s="104"/>
      <c r="H6" s="104"/>
      <c r="I6" s="4"/>
      <c r="J6" s="4"/>
      <c r="K6" s="4"/>
      <c r="L6" s="4"/>
      <c r="M6" s="4"/>
      <c r="N6" s="43" t="s">
        <v>0</v>
      </c>
    </row>
    <row r="7" spans="1:14" ht="15.75">
      <c r="A7" s="105" t="s">
        <v>36</v>
      </c>
      <c r="B7" s="610" t="s">
        <v>146</v>
      </c>
      <c r="C7" s="611"/>
      <c r="D7" s="611"/>
      <c r="E7" s="611"/>
      <c r="F7" s="611"/>
      <c r="G7" s="612"/>
      <c r="H7" s="117"/>
      <c r="I7" s="610" t="s">
        <v>147</v>
      </c>
      <c r="J7" s="611"/>
      <c r="K7" s="611"/>
      <c r="L7" s="611"/>
      <c r="M7" s="611"/>
      <c r="N7" s="612"/>
    </row>
    <row r="8" spans="1:14" ht="12.75">
      <c r="A8" s="106"/>
      <c r="B8" s="111" t="s">
        <v>21</v>
      </c>
      <c r="C8" s="112" t="s">
        <v>22</v>
      </c>
      <c r="D8" s="112" t="s">
        <v>23</v>
      </c>
      <c r="E8" s="112" t="s">
        <v>24</v>
      </c>
      <c r="F8" s="112" t="s">
        <v>25</v>
      </c>
      <c r="G8" s="113" t="s">
        <v>382</v>
      </c>
      <c r="H8" s="119"/>
      <c r="I8" s="111" t="s">
        <v>21</v>
      </c>
      <c r="J8" s="112" t="s">
        <v>22</v>
      </c>
      <c r="K8" s="112" t="s">
        <v>23</v>
      </c>
      <c r="L8" s="112" t="s">
        <v>26</v>
      </c>
      <c r="M8" s="112" t="s">
        <v>25</v>
      </c>
      <c r="N8" s="113" t="s">
        <v>382</v>
      </c>
    </row>
    <row r="9" spans="1:14" ht="13.5" thickBot="1">
      <c r="A9" s="107"/>
      <c r="B9" s="187" t="s">
        <v>27</v>
      </c>
      <c r="C9" s="188" t="s">
        <v>27</v>
      </c>
      <c r="D9" s="188" t="s">
        <v>28</v>
      </c>
      <c r="E9" s="188" t="s">
        <v>152</v>
      </c>
      <c r="F9" s="188" t="s">
        <v>29</v>
      </c>
      <c r="G9" s="189" t="s">
        <v>122</v>
      </c>
      <c r="H9" s="118"/>
      <c r="I9" s="187" t="s">
        <v>30</v>
      </c>
      <c r="J9" s="188" t="s">
        <v>31</v>
      </c>
      <c r="K9" s="188" t="s">
        <v>32</v>
      </c>
      <c r="L9" s="188"/>
      <c r="M9" s="188" t="s">
        <v>144</v>
      </c>
      <c r="N9" s="189" t="s">
        <v>33</v>
      </c>
    </row>
    <row r="10" spans="1:194" ht="12.75">
      <c r="A10" s="108" t="s">
        <v>497</v>
      </c>
      <c r="B10" s="93"/>
      <c r="C10" s="94"/>
      <c r="D10" s="508">
        <v>20500</v>
      </c>
      <c r="E10" s="94"/>
      <c r="F10" s="94">
        <v>3975</v>
      </c>
      <c r="G10" s="101">
        <f aca="true" t="shared" si="0" ref="G10:G74">SUM(B10:F10)</f>
        <v>24475</v>
      </c>
      <c r="H10" s="120"/>
      <c r="I10" s="95"/>
      <c r="J10" s="94"/>
      <c r="K10" s="530">
        <v>13439</v>
      </c>
      <c r="L10" s="94"/>
      <c r="M10" s="94"/>
      <c r="N10" s="101">
        <f aca="true" t="shared" si="1" ref="N10:N21">SUM(I10:M10)</f>
        <v>13439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</row>
    <row r="11" spans="1:14" ht="12.75">
      <c r="A11" s="109" t="s">
        <v>498</v>
      </c>
      <c r="B11" s="92"/>
      <c r="C11" s="88"/>
      <c r="D11" s="88"/>
      <c r="E11" s="88"/>
      <c r="F11" s="88"/>
      <c r="G11" s="90">
        <f t="shared" si="0"/>
        <v>0</v>
      </c>
      <c r="H11" s="121"/>
      <c r="I11" s="92">
        <v>19383</v>
      </c>
      <c r="J11" s="88"/>
      <c r="K11" s="88">
        <v>552</v>
      </c>
      <c r="L11" s="88"/>
      <c r="M11" s="88"/>
      <c r="N11" s="90">
        <f t="shared" si="1"/>
        <v>19935</v>
      </c>
    </row>
    <row r="12" spans="1:14" ht="12.75">
      <c r="A12" s="510" t="s">
        <v>499</v>
      </c>
      <c r="B12" s="92">
        <v>9437</v>
      </c>
      <c r="C12" s="88"/>
      <c r="D12" s="88">
        <v>88300</v>
      </c>
      <c r="E12" s="88"/>
      <c r="F12" s="88"/>
      <c r="G12" s="90">
        <f t="shared" si="0"/>
        <v>97737</v>
      </c>
      <c r="H12" s="121"/>
      <c r="I12" s="92">
        <v>99137</v>
      </c>
      <c r="J12" s="88"/>
      <c r="K12" s="88"/>
      <c r="L12" s="88"/>
      <c r="M12" s="88"/>
      <c r="N12" s="90">
        <f t="shared" si="1"/>
        <v>99137</v>
      </c>
    </row>
    <row r="13" spans="1:14" ht="12.75">
      <c r="A13" s="509" t="s">
        <v>500</v>
      </c>
      <c r="B13" s="91">
        <f>SUM(B14:B16)</f>
        <v>0</v>
      </c>
      <c r="C13" s="98">
        <f>SUM(C14:C16)</f>
        <v>10260</v>
      </c>
      <c r="D13" s="98">
        <f>SUM(D14:D16)</f>
        <v>33750</v>
      </c>
      <c r="E13" s="98"/>
      <c r="F13" s="98">
        <f>SUM(F14:F16)</f>
        <v>25789</v>
      </c>
      <c r="G13" s="90">
        <f>SUM(G14:G16)</f>
        <v>69799</v>
      </c>
      <c r="H13" s="121"/>
      <c r="I13" s="91">
        <f aca="true" t="shared" si="2" ref="I13:N13">SUM(I14:I16)</f>
        <v>7713</v>
      </c>
      <c r="J13" s="98">
        <f t="shared" si="2"/>
        <v>61942</v>
      </c>
      <c r="K13" s="98">
        <f t="shared" si="2"/>
        <v>0</v>
      </c>
      <c r="L13" s="98">
        <f t="shared" si="2"/>
        <v>0</v>
      </c>
      <c r="M13" s="98">
        <f t="shared" si="2"/>
        <v>0</v>
      </c>
      <c r="N13" s="90">
        <f t="shared" si="2"/>
        <v>69655</v>
      </c>
    </row>
    <row r="14" spans="1:14" ht="12.75">
      <c r="A14" s="535" t="s">
        <v>585</v>
      </c>
      <c r="B14" s="96"/>
      <c r="C14" s="97"/>
      <c r="D14" s="537">
        <v>33750</v>
      </c>
      <c r="E14" s="97"/>
      <c r="F14" s="537">
        <v>15613</v>
      </c>
      <c r="G14" s="102">
        <f t="shared" si="0"/>
        <v>49363</v>
      </c>
      <c r="H14" s="121"/>
      <c r="I14" s="96">
        <v>7713</v>
      </c>
      <c r="J14" s="96">
        <v>51374</v>
      </c>
      <c r="K14" s="96">
        <f>SUM(K15:K17)</f>
        <v>0</v>
      </c>
      <c r="L14" s="96">
        <f>SUM(L15:L17)</f>
        <v>0</v>
      </c>
      <c r="M14" s="96">
        <f>SUM(M15:M17)</f>
        <v>0</v>
      </c>
      <c r="N14" s="102">
        <f t="shared" si="1"/>
        <v>59087</v>
      </c>
    </row>
    <row r="15" spans="1:14" ht="12.75">
      <c r="A15" s="535" t="s">
        <v>586</v>
      </c>
      <c r="B15" s="96"/>
      <c r="C15" s="97"/>
      <c r="D15" s="97"/>
      <c r="E15" s="97"/>
      <c r="F15" s="537">
        <v>10176</v>
      </c>
      <c r="G15" s="102">
        <f t="shared" si="0"/>
        <v>10176</v>
      </c>
      <c r="H15" s="121"/>
      <c r="I15" s="96"/>
      <c r="J15" s="97"/>
      <c r="K15" s="97"/>
      <c r="L15" s="97"/>
      <c r="M15" s="97"/>
      <c r="N15" s="102">
        <f t="shared" si="1"/>
        <v>0</v>
      </c>
    </row>
    <row r="16" spans="1:14" ht="12.75">
      <c r="A16" s="535" t="s">
        <v>587</v>
      </c>
      <c r="B16" s="96"/>
      <c r="C16" s="97">
        <v>10260</v>
      </c>
      <c r="D16" s="97"/>
      <c r="E16" s="97"/>
      <c r="F16" s="97"/>
      <c r="G16" s="102">
        <f t="shared" si="0"/>
        <v>10260</v>
      </c>
      <c r="H16" s="121"/>
      <c r="I16" s="96"/>
      <c r="J16" s="97">
        <v>10568</v>
      </c>
      <c r="K16" s="97"/>
      <c r="L16" s="97"/>
      <c r="M16" s="97"/>
      <c r="N16" s="102">
        <f t="shared" si="1"/>
        <v>10568</v>
      </c>
    </row>
    <row r="17" spans="1:14" ht="12.75">
      <c r="A17" s="109" t="s">
        <v>501</v>
      </c>
      <c r="B17" s="512">
        <v>33667</v>
      </c>
      <c r="C17" s="88"/>
      <c r="D17" s="88"/>
      <c r="E17" s="88"/>
      <c r="F17" s="511">
        <v>29336</v>
      </c>
      <c r="G17" s="90">
        <f t="shared" si="0"/>
        <v>63003</v>
      </c>
      <c r="H17" s="121"/>
      <c r="I17" s="92"/>
      <c r="J17" s="88">
        <v>168335</v>
      </c>
      <c r="K17" s="88"/>
      <c r="L17" s="88"/>
      <c r="M17" s="88"/>
      <c r="N17" s="90">
        <f t="shared" si="1"/>
        <v>168335</v>
      </c>
    </row>
    <row r="18" spans="1:14" ht="12.75">
      <c r="A18" s="109" t="s">
        <v>558</v>
      </c>
      <c r="B18" s="512"/>
      <c r="C18" s="88"/>
      <c r="D18" s="88"/>
      <c r="E18" s="88"/>
      <c r="F18" s="511"/>
      <c r="G18" s="90">
        <f t="shared" si="0"/>
        <v>0</v>
      </c>
      <c r="H18" s="121"/>
      <c r="I18" s="92">
        <v>5800</v>
      </c>
      <c r="J18" s="88"/>
      <c r="K18" s="88"/>
      <c r="L18" s="88"/>
      <c r="M18" s="88"/>
      <c r="N18" s="90">
        <f t="shared" si="1"/>
        <v>5800</v>
      </c>
    </row>
    <row r="19" spans="1:14" ht="12.75">
      <c r="A19" s="109" t="s">
        <v>502</v>
      </c>
      <c r="B19" s="92"/>
      <c r="C19" s="88"/>
      <c r="D19" s="88"/>
      <c r="E19" s="88"/>
      <c r="F19" s="88"/>
      <c r="G19" s="90">
        <f t="shared" si="0"/>
        <v>0</v>
      </c>
      <c r="H19" s="121"/>
      <c r="I19" s="92"/>
      <c r="J19" s="88"/>
      <c r="K19" s="88">
        <v>6300</v>
      </c>
      <c r="L19" s="88"/>
      <c r="M19" s="88"/>
      <c r="N19" s="90">
        <f t="shared" si="1"/>
        <v>6300</v>
      </c>
    </row>
    <row r="20" spans="1:14" ht="12.75">
      <c r="A20" s="109" t="s">
        <v>503</v>
      </c>
      <c r="B20" s="92">
        <v>2650</v>
      </c>
      <c r="C20" s="88"/>
      <c r="D20" s="88"/>
      <c r="E20" s="88"/>
      <c r="F20" s="88"/>
      <c r="G20" s="90">
        <f t="shared" si="0"/>
        <v>2650</v>
      </c>
      <c r="H20" s="121"/>
      <c r="I20" s="92">
        <v>4532</v>
      </c>
      <c r="J20" s="88"/>
      <c r="K20" s="88"/>
      <c r="L20" s="88"/>
      <c r="M20" s="88"/>
      <c r="N20" s="90">
        <f t="shared" si="1"/>
        <v>4532</v>
      </c>
    </row>
    <row r="21" spans="1:14" ht="12.75">
      <c r="A21" s="109" t="s">
        <v>504</v>
      </c>
      <c r="B21" s="92"/>
      <c r="C21" s="88"/>
      <c r="D21" s="88"/>
      <c r="E21" s="88"/>
      <c r="F21" s="88"/>
      <c r="G21" s="90">
        <f t="shared" si="0"/>
        <v>0</v>
      </c>
      <c r="H21" s="121"/>
      <c r="I21" s="92"/>
      <c r="J21" s="88"/>
      <c r="K21" s="88"/>
      <c r="L21" s="88"/>
      <c r="M21" s="88"/>
      <c r="N21" s="90">
        <f t="shared" si="1"/>
        <v>0</v>
      </c>
    </row>
    <row r="22" spans="1:14" ht="12.75">
      <c r="A22" s="109" t="s">
        <v>505</v>
      </c>
      <c r="B22" s="92">
        <v>8196</v>
      </c>
      <c r="C22" s="88"/>
      <c r="D22" s="88"/>
      <c r="E22" s="88"/>
      <c r="F22" s="88"/>
      <c r="G22" s="90">
        <f t="shared" si="0"/>
        <v>8196</v>
      </c>
      <c r="H22" s="121"/>
      <c r="I22" s="92">
        <v>11662</v>
      </c>
      <c r="J22" s="88"/>
      <c r="K22" s="88"/>
      <c r="L22" s="88"/>
      <c r="M22" s="88"/>
      <c r="N22" s="90">
        <f aca="true" t="shared" si="3" ref="N22:N74">SUM(I22:M22)</f>
        <v>11662</v>
      </c>
    </row>
    <row r="23" spans="1:14" ht="12.75">
      <c r="A23" s="109" t="s">
        <v>506</v>
      </c>
      <c r="B23" s="96"/>
      <c r="C23" s="97"/>
      <c r="D23" s="97"/>
      <c r="E23" s="97"/>
      <c r="F23" s="97"/>
      <c r="G23" s="528">
        <f t="shared" si="0"/>
        <v>0</v>
      </c>
      <c r="H23" s="122"/>
      <c r="I23" s="513">
        <v>25183</v>
      </c>
      <c r="J23" s="97"/>
      <c r="K23" s="97"/>
      <c r="L23" s="97"/>
      <c r="M23" s="97"/>
      <c r="N23" s="528">
        <f t="shared" si="3"/>
        <v>25183</v>
      </c>
    </row>
    <row r="24" spans="1:14" ht="12.75">
      <c r="A24" s="501" t="s">
        <v>507</v>
      </c>
      <c r="B24" s="96"/>
      <c r="C24" s="97"/>
      <c r="D24" s="97"/>
      <c r="E24" s="97"/>
      <c r="F24" s="97"/>
      <c r="G24" s="528">
        <f t="shared" si="0"/>
        <v>0</v>
      </c>
      <c r="H24" s="122"/>
      <c r="I24" s="513">
        <v>43549</v>
      </c>
      <c r="J24" s="97"/>
      <c r="K24" s="97"/>
      <c r="L24" s="97"/>
      <c r="M24" s="97"/>
      <c r="N24" s="528">
        <f t="shared" si="3"/>
        <v>43549</v>
      </c>
    </row>
    <row r="25" spans="1:14" ht="12.75">
      <c r="A25" s="501" t="s">
        <v>508</v>
      </c>
      <c r="B25" s="517">
        <v>9224</v>
      </c>
      <c r="C25" s="97">
        <v>3285</v>
      </c>
      <c r="D25" s="516">
        <v>2000</v>
      </c>
      <c r="E25" s="97">
        <v>410522</v>
      </c>
      <c r="F25" s="97">
        <v>10000</v>
      </c>
      <c r="G25" s="528">
        <f t="shared" si="0"/>
        <v>435031</v>
      </c>
      <c r="H25" s="122"/>
      <c r="I25" s="96">
        <v>258707</v>
      </c>
      <c r="J25" s="515">
        <v>2000</v>
      </c>
      <c r="K25" s="515">
        <v>1631</v>
      </c>
      <c r="L25" s="515">
        <v>189186</v>
      </c>
      <c r="M25" s="515">
        <v>100653</v>
      </c>
      <c r="N25" s="528">
        <f t="shared" si="3"/>
        <v>552177</v>
      </c>
    </row>
    <row r="26" spans="1:14" ht="12.75">
      <c r="A26" s="109" t="s">
        <v>509</v>
      </c>
      <c r="B26" s="96"/>
      <c r="C26" s="97"/>
      <c r="D26" s="97"/>
      <c r="E26" s="97"/>
      <c r="F26" s="97"/>
      <c r="G26" s="528">
        <f t="shared" si="0"/>
        <v>0</v>
      </c>
      <c r="H26" s="122"/>
      <c r="I26" s="96">
        <v>1504</v>
      </c>
      <c r="J26" s="97"/>
      <c r="K26" s="97">
        <v>2104</v>
      </c>
      <c r="L26" s="97"/>
      <c r="M26" s="97"/>
      <c r="N26" s="528">
        <f t="shared" si="3"/>
        <v>3608</v>
      </c>
    </row>
    <row r="27" spans="1:14" ht="12.75">
      <c r="A27" s="509" t="s">
        <v>510</v>
      </c>
      <c r="B27" s="91">
        <f>SUM(B28:B30)</f>
        <v>247716</v>
      </c>
      <c r="C27" s="98">
        <f>SUM(C28:C30)</f>
        <v>2000</v>
      </c>
      <c r="D27" s="98"/>
      <c r="E27" s="98"/>
      <c r="F27" s="98"/>
      <c r="G27" s="528">
        <f>SUM(G28:G30)</f>
        <v>249716</v>
      </c>
      <c r="H27" s="122"/>
      <c r="I27" s="96"/>
      <c r="J27" s="97"/>
      <c r="K27" s="97"/>
      <c r="L27" s="97"/>
      <c r="M27" s="97"/>
      <c r="N27" s="528">
        <f t="shared" si="3"/>
        <v>0</v>
      </c>
    </row>
    <row r="28" spans="1:14" ht="12.75">
      <c r="A28" s="535" t="s">
        <v>588</v>
      </c>
      <c r="B28" s="96">
        <v>178216</v>
      </c>
      <c r="C28" s="97">
        <v>2000</v>
      </c>
      <c r="D28" s="97"/>
      <c r="E28" s="97"/>
      <c r="F28" s="97"/>
      <c r="G28" s="102">
        <f t="shared" si="0"/>
        <v>180216</v>
      </c>
      <c r="H28" s="122"/>
      <c r="I28" s="96"/>
      <c r="J28" s="97"/>
      <c r="K28" s="97"/>
      <c r="L28" s="97"/>
      <c r="M28" s="97"/>
      <c r="N28" s="102">
        <f t="shared" si="3"/>
        <v>0</v>
      </c>
    </row>
    <row r="29" spans="1:14" ht="12.75">
      <c r="A29" s="535" t="s">
        <v>589</v>
      </c>
      <c r="B29" s="96">
        <v>65000</v>
      </c>
      <c r="C29" s="97"/>
      <c r="D29" s="97"/>
      <c r="E29" s="97"/>
      <c r="F29" s="97"/>
      <c r="G29" s="102">
        <f t="shared" si="0"/>
        <v>65000</v>
      </c>
      <c r="H29" s="122"/>
      <c r="I29" s="96"/>
      <c r="J29" s="97"/>
      <c r="K29" s="97"/>
      <c r="L29" s="97"/>
      <c r="M29" s="97"/>
      <c r="N29" s="102">
        <f t="shared" si="3"/>
        <v>0</v>
      </c>
    </row>
    <row r="30" spans="1:14" ht="12.75">
      <c r="A30" s="535" t="s">
        <v>590</v>
      </c>
      <c r="B30" s="96">
        <v>4500</v>
      </c>
      <c r="C30" s="97"/>
      <c r="D30" s="97"/>
      <c r="E30" s="97"/>
      <c r="F30" s="97"/>
      <c r="G30" s="102">
        <f t="shared" si="0"/>
        <v>4500</v>
      </c>
      <c r="H30" s="122"/>
      <c r="I30" s="96"/>
      <c r="J30" s="97"/>
      <c r="K30" s="97"/>
      <c r="L30" s="97"/>
      <c r="M30" s="97"/>
      <c r="N30" s="102">
        <f t="shared" si="3"/>
        <v>0</v>
      </c>
    </row>
    <row r="31" spans="1:14" ht="12.75">
      <c r="A31" s="509" t="s">
        <v>559</v>
      </c>
      <c r="B31" s="96"/>
      <c r="C31" s="97"/>
      <c r="D31" s="97"/>
      <c r="E31" s="97"/>
      <c r="F31" s="97"/>
      <c r="G31" s="528">
        <f>SUM(G32:G33)</f>
        <v>0</v>
      </c>
      <c r="H31" s="122"/>
      <c r="I31" s="91"/>
      <c r="J31" s="98"/>
      <c r="K31" s="98">
        <f>SUM(K32:K34)</f>
        <v>5780</v>
      </c>
      <c r="L31" s="98"/>
      <c r="M31" s="98"/>
      <c r="N31" s="528">
        <f t="shared" si="3"/>
        <v>5780</v>
      </c>
    </row>
    <row r="32" spans="1:14" ht="12.75">
      <c r="A32" s="535" t="s">
        <v>591</v>
      </c>
      <c r="B32" s="96"/>
      <c r="C32" s="97"/>
      <c r="D32" s="97"/>
      <c r="E32" s="97"/>
      <c r="F32" s="97"/>
      <c r="G32" s="528">
        <f t="shared" si="0"/>
        <v>0</v>
      </c>
      <c r="H32" s="122"/>
      <c r="I32" s="96"/>
      <c r="J32" s="97"/>
      <c r="K32" s="97">
        <v>4000</v>
      </c>
      <c r="L32" s="97"/>
      <c r="M32" s="97"/>
      <c r="N32" s="102">
        <f t="shared" si="3"/>
        <v>4000</v>
      </c>
    </row>
    <row r="33" spans="1:14" ht="12.75">
      <c r="A33" s="535" t="s">
        <v>592</v>
      </c>
      <c r="B33" s="96"/>
      <c r="C33" s="97"/>
      <c r="D33" s="97"/>
      <c r="E33" s="97"/>
      <c r="F33" s="97"/>
      <c r="G33" s="528">
        <f t="shared" si="0"/>
        <v>0</v>
      </c>
      <c r="H33" s="122"/>
      <c r="I33" s="96"/>
      <c r="J33" s="97"/>
      <c r="K33" s="97">
        <v>1280</v>
      </c>
      <c r="L33" s="97"/>
      <c r="M33" s="97"/>
      <c r="N33" s="102">
        <f t="shared" si="3"/>
        <v>1280</v>
      </c>
    </row>
    <row r="34" spans="1:14" ht="12.75">
      <c r="A34" s="535" t="s">
        <v>612</v>
      </c>
      <c r="B34" s="96"/>
      <c r="C34" s="97"/>
      <c r="D34" s="97"/>
      <c r="E34" s="97"/>
      <c r="F34" s="97"/>
      <c r="G34" s="528"/>
      <c r="H34" s="122"/>
      <c r="I34" s="96"/>
      <c r="J34" s="97"/>
      <c r="K34" s="97">
        <v>500</v>
      </c>
      <c r="L34" s="97"/>
      <c r="M34" s="97"/>
      <c r="N34" s="102"/>
    </row>
    <row r="35" spans="1:14" ht="12.75">
      <c r="A35" s="109" t="s">
        <v>511</v>
      </c>
      <c r="B35" s="96"/>
      <c r="C35" s="97"/>
      <c r="D35" s="97"/>
      <c r="E35" s="97"/>
      <c r="F35" s="97"/>
      <c r="G35" s="528">
        <f t="shared" si="0"/>
        <v>0</v>
      </c>
      <c r="H35" s="122"/>
      <c r="I35" s="96">
        <v>4950</v>
      </c>
      <c r="J35" s="97"/>
      <c r="K35" s="97"/>
      <c r="L35" s="97"/>
      <c r="M35" s="97"/>
      <c r="N35" s="528">
        <f t="shared" si="3"/>
        <v>4950</v>
      </c>
    </row>
    <row r="36" spans="1:14" ht="12.75">
      <c r="A36" s="109" t="s">
        <v>512</v>
      </c>
      <c r="B36" s="96"/>
      <c r="C36" s="97"/>
      <c r="D36" s="97"/>
      <c r="E36" s="97"/>
      <c r="F36" s="97"/>
      <c r="G36" s="528">
        <f t="shared" si="0"/>
        <v>0</v>
      </c>
      <c r="H36" s="122"/>
      <c r="I36" s="96">
        <v>27500</v>
      </c>
      <c r="J36" s="97"/>
      <c r="K36" s="97"/>
      <c r="L36" s="97"/>
      <c r="M36" s="97"/>
      <c r="N36" s="528">
        <f t="shared" si="3"/>
        <v>27500</v>
      </c>
    </row>
    <row r="37" spans="1:14" ht="15.75" customHeight="1" thickBot="1">
      <c r="A37" s="114" t="s">
        <v>513</v>
      </c>
      <c r="B37" s="538"/>
      <c r="C37" s="539"/>
      <c r="D37" s="540">
        <v>10183</v>
      </c>
      <c r="E37" s="539"/>
      <c r="F37" s="539"/>
      <c r="G37" s="529">
        <f t="shared" si="0"/>
        <v>10183</v>
      </c>
      <c r="H37" s="122"/>
      <c r="I37" s="538">
        <v>8446</v>
      </c>
      <c r="J37" s="539">
        <v>16097</v>
      </c>
      <c r="K37" s="539"/>
      <c r="L37" s="539"/>
      <c r="M37" s="539"/>
      <c r="N37" s="529">
        <f t="shared" si="3"/>
        <v>24543</v>
      </c>
    </row>
    <row r="38" spans="1:14" ht="33" customHeight="1" thickBot="1">
      <c r="A38" s="541"/>
      <c r="B38" s="542"/>
      <c r="C38" s="542"/>
      <c r="D38" s="543"/>
      <c r="E38" s="542"/>
      <c r="F38" s="542"/>
      <c r="G38" s="544"/>
      <c r="H38" s="545"/>
      <c r="I38" s="542"/>
      <c r="J38" s="542"/>
      <c r="K38" s="542"/>
      <c r="L38" s="542"/>
      <c r="M38" s="542"/>
      <c r="N38" s="544"/>
    </row>
    <row r="39" spans="1:14" ht="15.75">
      <c r="A39" s="105" t="s">
        <v>36</v>
      </c>
      <c r="B39" s="610" t="s">
        <v>146</v>
      </c>
      <c r="C39" s="611"/>
      <c r="D39" s="611"/>
      <c r="E39" s="611"/>
      <c r="F39" s="611"/>
      <c r="G39" s="612"/>
      <c r="H39" s="117"/>
      <c r="I39" s="610" t="s">
        <v>147</v>
      </c>
      <c r="J39" s="611"/>
      <c r="K39" s="611"/>
      <c r="L39" s="611"/>
      <c r="M39" s="611"/>
      <c r="N39" s="612"/>
    </row>
    <row r="40" spans="1:14" ht="12.75">
      <c r="A40" s="106"/>
      <c r="B40" s="111" t="s">
        <v>21</v>
      </c>
      <c r="C40" s="112" t="s">
        <v>22</v>
      </c>
      <c r="D40" s="112" t="s">
        <v>23</v>
      </c>
      <c r="E40" s="112" t="s">
        <v>24</v>
      </c>
      <c r="F40" s="112" t="s">
        <v>25</v>
      </c>
      <c r="G40" s="113" t="s">
        <v>382</v>
      </c>
      <c r="H40" s="119"/>
      <c r="I40" s="111" t="s">
        <v>21</v>
      </c>
      <c r="J40" s="112" t="s">
        <v>22</v>
      </c>
      <c r="K40" s="112" t="s">
        <v>23</v>
      </c>
      <c r="L40" s="112" t="s">
        <v>26</v>
      </c>
      <c r="M40" s="112" t="s">
        <v>25</v>
      </c>
      <c r="N40" s="113" t="s">
        <v>382</v>
      </c>
    </row>
    <row r="41" spans="1:14" ht="13.5" thickBot="1">
      <c r="A41" s="107"/>
      <c r="B41" s="187" t="s">
        <v>27</v>
      </c>
      <c r="C41" s="188" t="s">
        <v>27</v>
      </c>
      <c r="D41" s="188" t="s">
        <v>28</v>
      </c>
      <c r="E41" s="188" t="s">
        <v>152</v>
      </c>
      <c r="F41" s="188" t="s">
        <v>29</v>
      </c>
      <c r="G41" s="189" t="s">
        <v>122</v>
      </c>
      <c r="H41" s="118"/>
      <c r="I41" s="187" t="s">
        <v>30</v>
      </c>
      <c r="J41" s="188" t="s">
        <v>31</v>
      </c>
      <c r="K41" s="188" t="s">
        <v>32</v>
      </c>
      <c r="L41" s="188"/>
      <c r="M41" s="188" t="s">
        <v>144</v>
      </c>
      <c r="N41" s="189" t="s">
        <v>33</v>
      </c>
    </row>
    <row r="42" spans="1:14" ht="12.75">
      <c r="A42" s="509" t="s">
        <v>514</v>
      </c>
      <c r="B42" s="91">
        <f>SUM(B43:B46)</f>
        <v>522295</v>
      </c>
      <c r="C42" s="98">
        <f>SUM(C43:C46)</f>
        <v>12000</v>
      </c>
      <c r="D42" s="98">
        <f>SUM(D43:D46)</f>
        <v>853349</v>
      </c>
      <c r="E42" s="98"/>
      <c r="F42" s="98"/>
      <c r="G42" s="528">
        <f>SUM(G43:G46)</f>
        <v>1387644</v>
      </c>
      <c r="H42" s="122"/>
      <c r="I42" s="96"/>
      <c r="J42" s="97"/>
      <c r="K42" s="97"/>
      <c r="L42" s="97"/>
      <c r="M42" s="97"/>
      <c r="N42" s="528">
        <f t="shared" si="3"/>
        <v>0</v>
      </c>
    </row>
    <row r="43" spans="1:14" ht="12.75">
      <c r="A43" s="535" t="s">
        <v>593</v>
      </c>
      <c r="B43" s="96">
        <v>20964</v>
      </c>
      <c r="C43" s="97"/>
      <c r="D43" s="97"/>
      <c r="E43" s="97"/>
      <c r="F43" s="97"/>
      <c r="G43" s="102">
        <f t="shared" si="0"/>
        <v>20964</v>
      </c>
      <c r="H43" s="122"/>
      <c r="I43" s="96"/>
      <c r="J43" s="97"/>
      <c r="K43" s="97"/>
      <c r="L43" s="97"/>
      <c r="M43" s="97"/>
      <c r="N43" s="102">
        <f t="shared" si="3"/>
        <v>0</v>
      </c>
    </row>
    <row r="44" spans="1:14" ht="12.75">
      <c r="A44" s="535" t="s">
        <v>594</v>
      </c>
      <c r="B44" s="96">
        <v>501331</v>
      </c>
      <c r="C44" s="97"/>
      <c r="D44" s="97"/>
      <c r="E44" s="97"/>
      <c r="F44" s="97"/>
      <c r="G44" s="102">
        <f t="shared" si="0"/>
        <v>501331</v>
      </c>
      <c r="H44" s="122"/>
      <c r="I44" s="96"/>
      <c r="J44" s="97"/>
      <c r="K44" s="97"/>
      <c r="L44" s="97"/>
      <c r="M44" s="97"/>
      <c r="N44" s="102">
        <f t="shared" si="3"/>
        <v>0</v>
      </c>
    </row>
    <row r="45" spans="1:14" ht="12.75">
      <c r="A45" s="535" t="s">
        <v>595</v>
      </c>
      <c r="B45" s="96"/>
      <c r="C45" s="97"/>
      <c r="D45" s="97">
        <v>853349</v>
      </c>
      <c r="E45" s="97"/>
      <c r="F45" s="97"/>
      <c r="G45" s="102">
        <f t="shared" si="0"/>
        <v>853349</v>
      </c>
      <c r="H45" s="122"/>
      <c r="I45" s="96"/>
      <c r="J45" s="97"/>
      <c r="K45" s="97"/>
      <c r="L45" s="97"/>
      <c r="M45" s="97"/>
      <c r="N45" s="102">
        <f t="shared" si="3"/>
        <v>0</v>
      </c>
    </row>
    <row r="46" spans="1:14" ht="12.75">
      <c r="A46" s="535" t="s">
        <v>596</v>
      </c>
      <c r="B46" s="96"/>
      <c r="C46" s="97">
        <v>12000</v>
      </c>
      <c r="D46" s="97"/>
      <c r="E46" s="97"/>
      <c r="F46" s="97"/>
      <c r="G46" s="102">
        <f t="shared" si="0"/>
        <v>12000</v>
      </c>
      <c r="H46" s="122"/>
      <c r="I46" s="96"/>
      <c r="J46" s="97"/>
      <c r="K46" s="97"/>
      <c r="L46" s="97"/>
      <c r="M46" s="97"/>
      <c r="N46" s="102">
        <f t="shared" si="3"/>
        <v>0</v>
      </c>
    </row>
    <row r="47" spans="1:14" ht="12.75">
      <c r="A47" s="109" t="s">
        <v>515</v>
      </c>
      <c r="B47" s="92"/>
      <c r="C47" s="88"/>
      <c r="D47" s="88"/>
      <c r="E47" s="88">
        <v>162579</v>
      </c>
      <c r="F47" s="88"/>
      <c r="G47" s="90">
        <f t="shared" si="0"/>
        <v>162579</v>
      </c>
      <c r="H47" s="121"/>
      <c r="I47" s="512">
        <v>14760</v>
      </c>
      <c r="J47" s="88"/>
      <c r="K47" s="88"/>
      <c r="L47" s="88">
        <v>30918</v>
      </c>
      <c r="M47" s="88"/>
      <c r="N47" s="90">
        <f t="shared" si="3"/>
        <v>45678</v>
      </c>
    </row>
    <row r="48" spans="1:14" ht="12.75">
      <c r="A48" s="109" t="s">
        <v>516</v>
      </c>
      <c r="B48" s="96"/>
      <c r="C48" s="97"/>
      <c r="D48" s="97"/>
      <c r="E48" s="97"/>
      <c r="F48" s="97"/>
      <c r="G48" s="528">
        <f t="shared" si="0"/>
        <v>0</v>
      </c>
      <c r="H48" s="122"/>
      <c r="I48" s="92"/>
      <c r="J48" s="88"/>
      <c r="K48" s="88">
        <v>1742234</v>
      </c>
      <c r="L48" s="88"/>
      <c r="M48" s="88"/>
      <c r="N48" s="90">
        <f t="shared" si="3"/>
        <v>1742234</v>
      </c>
    </row>
    <row r="49" spans="1:14" ht="12.75">
      <c r="A49" s="109" t="s">
        <v>517</v>
      </c>
      <c r="B49" s="92"/>
      <c r="C49" s="88"/>
      <c r="D49" s="88">
        <v>1033</v>
      </c>
      <c r="E49" s="88"/>
      <c r="F49" s="88"/>
      <c r="G49" s="528">
        <f t="shared" si="0"/>
        <v>1033</v>
      </c>
      <c r="H49" s="122"/>
      <c r="I49" s="92">
        <v>1890</v>
      </c>
      <c r="J49" s="88"/>
      <c r="K49" s="88"/>
      <c r="L49" s="88"/>
      <c r="M49" s="88"/>
      <c r="N49" s="90">
        <f t="shared" si="3"/>
        <v>1890</v>
      </c>
    </row>
    <row r="50" spans="1:14" ht="12.75">
      <c r="A50" s="114" t="s">
        <v>518</v>
      </c>
      <c r="B50" s="502"/>
      <c r="C50" s="503"/>
      <c r="D50" s="503"/>
      <c r="E50" s="503"/>
      <c r="F50" s="503"/>
      <c r="G50" s="528">
        <f t="shared" si="0"/>
        <v>0</v>
      </c>
      <c r="H50" s="122"/>
      <c r="I50" s="502">
        <v>4000</v>
      </c>
      <c r="J50" s="503"/>
      <c r="K50" s="503">
        <v>600</v>
      </c>
      <c r="L50" s="503"/>
      <c r="M50" s="503"/>
      <c r="N50" s="90">
        <f t="shared" si="3"/>
        <v>4600</v>
      </c>
    </row>
    <row r="51" spans="1:14" ht="12.75">
      <c r="A51" s="114" t="s">
        <v>519</v>
      </c>
      <c r="B51" s="502"/>
      <c r="C51" s="503"/>
      <c r="D51" s="503">
        <v>18417</v>
      </c>
      <c r="E51" s="503"/>
      <c r="F51" s="503"/>
      <c r="G51" s="528">
        <f t="shared" si="0"/>
        <v>18417</v>
      </c>
      <c r="H51" s="122"/>
      <c r="I51" s="502">
        <v>400</v>
      </c>
      <c r="J51" s="503"/>
      <c r="K51" s="503">
        <v>69275</v>
      </c>
      <c r="L51" s="503"/>
      <c r="M51" s="503"/>
      <c r="N51" s="90">
        <f t="shared" si="3"/>
        <v>69675</v>
      </c>
    </row>
    <row r="52" spans="1:14" ht="12.75">
      <c r="A52" s="114" t="s">
        <v>520</v>
      </c>
      <c r="B52" s="502">
        <v>10938</v>
      </c>
      <c r="C52" s="503"/>
      <c r="D52" s="503"/>
      <c r="E52" s="503"/>
      <c r="F52" s="503"/>
      <c r="G52" s="528">
        <f t="shared" si="0"/>
        <v>10938</v>
      </c>
      <c r="H52" s="122"/>
      <c r="I52" s="502">
        <v>9172</v>
      </c>
      <c r="J52" s="503"/>
      <c r="K52" s="503"/>
      <c r="L52" s="503"/>
      <c r="M52" s="503"/>
      <c r="N52" s="90">
        <f t="shared" si="3"/>
        <v>9172</v>
      </c>
    </row>
    <row r="53" spans="1:14" ht="12.75">
      <c r="A53" s="114" t="s">
        <v>521</v>
      </c>
      <c r="B53" s="502"/>
      <c r="C53" s="503"/>
      <c r="D53" s="503">
        <v>184</v>
      </c>
      <c r="E53" s="503"/>
      <c r="F53" s="503"/>
      <c r="G53" s="528">
        <f t="shared" si="0"/>
        <v>184</v>
      </c>
      <c r="H53" s="122"/>
      <c r="I53" s="502">
        <v>2818</v>
      </c>
      <c r="J53" s="503"/>
      <c r="K53" s="503">
        <v>27202</v>
      </c>
      <c r="L53" s="503"/>
      <c r="M53" s="503"/>
      <c r="N53" s="90">
        <f t="shared" si="3"/>
        <v>30020</v>
      </c>
    </row>
    <row r="54" spans="1:14" ht="12.75">
      <c r="A54" s="114" t="s">
        <v>522</v>
      </c>
      <c r="B54" s="502"/>
      <c r="C54" s="503"/>
      <c r="D54" s="503">
        <v>78151</v>
      </c>
      <c r="E54" s="503"/>
      <c r="F54" s="503"/>
      <c r="G54" s="528">
        <f t="shared" si="0"/>
        <v>78151</v>
      </c>
      <c r="H54" s="122"/>
      <c r="I54" s="502"/>
      <c r="J54" s="503"/>
      <c r="K54" s="503"/>
      <c r="L54" s="503"/>
      <c r="M54" s="503"/>
      <c r="N54" s="90">
        <f t="shared" si="3"/>
        <v>0</v>
      </c>
    </row>
    <row r="55" spans="1:14" ht="12.75">
      <c r="A55" s="114" t="s">
        <v>523</v>
      </c>
      <c r="B55" s="502"/>
      <c r="C55" s="503"/>
      <c r="D55" s="503"/>
      <c r="E55" s="503"/>
      <c r="F55" s="503"/>
      <c r="G55" s="528">
        <f t="shared" si="0"/>
        <v>0</v>
      </c>
      <c r="H55" s="122"/>
      <c r="I55" s="502"/>
      <c r="J55" s="503"/>
      <c r="K55" s="503">
        <v>23080</v>
      </c>
      <c r="L55" s="503"/>
      <c r="M55" s="503"/>
      <c r="N55" s="90">
        <f t="shared" si="3"/>
        <v>23080</v>
      </c>
    </row>
    <row r="56" spans="1:14" ht="12.75">
      <c r="A56" s="114" t="s">
        <v>524</v>
      </c>
      <c r="B56" s="502"/>
      <c r="C56" s="503"/>
      <c r="D56" s="503"/>
      <c r="E56" s="503"/>
      <c r="F56" s="503"/>
      <c r="G56" s="528">
        <f t="shared" si="0"/>
        <v>0</v>
      </c>
      <c r="H56" s="122"/>
      <c r="I56" s="502"/>
      <c r="J56" s="503"/>
      <c r="K56" s="503">
        <v>3900</v>
      </c>
      <c r="L56" s="503"/>
      <c r="M56" s="503"/>
      <c r="N56" s="90">
        <f t="shared" si="3"/>
        <v>3900</v>
      </c>
    </row>
    <row r="57" spans="1:14" ht="12.75">
      <c r="A57" s="114" t="s">
        <v>525</v>
      </c>
      <c r="B57" s="502"/>
      <c r="C57" s="503"/>
      <c r="D57" s="503"/>
      <c r="E57" s="503"/>
      <c r="F57" s="503"/>
      <c r="G57" s="528">
        <f t="shared" si="0"/>
        <v>0</v>
      </c>
      <c r="H57" s="122"/>
      <c r="I57" s="502"/>
      <c r="J57" s="503"/>
      <c r="K57" s="503">
        <v>21000</v>
      </c>
      <c r="L57" s="503"/>
      <c r="M57" s="503"/>
      <c r="N57" s="90">
        <f t="shared" si="3"/>
        <v>21000</v>
      </c>
    </row>
    <row r="58" spans="1:14" ht="12.75">
      <c r="A58" s="114" t="s">
        <v>526</v>
      </c>
      <c r="B58" s="502"/>
      <c r="C58" s="503"/>
      <c r="D58" s="503"/>
      <c r="E58" s="503"/>
      <c r="F58" s="503"/>
      <c r="G58" s="528">
        <f t="shared" si="0"/>
        <v>0</v>
      </c>
      <c r="H58" s="122"/>
      <c r="I58" s="502"/>
      <c r="J58" s="503"/>
      <c r="K58" s="503">
        <v>1600</v>
      </c>
      <c r="L58" s="503"/>
      <c r="M58" s="503"/>
      <c r="N58" s="90">
        <f t="shared" si="3"/>
        <v>1600</v>
      </c>
    </row>
    <row r="59" spans="1:14" ht="12.75">
      <c r="A59" s="114" t="s">
        <v>527</v>
      </c>
      <c r="B59" s="502"/>
      <c r="C59" s="503"/>
      <c r="D59" s="503"/>
      <c r="E59" s="503"/>
      <c r="F59" s="503"/>
      <c r="G59" s="528">
        <f t="shared" si="0"/>
        <v>0</v>
      </c>
      <c r="H59" s="122"/>
      <c r="I59" s="502">
        <v>2226</v>
      </c>
      <c r="J59" s="503"/>
      <c r="K59" s="503">
        <v>9274</v>
      </c>
      <c r="L59" s="503"/>
      <c r="M59" s="503"/>
      <c r="N59" s="90">
        <f t="shared" si="3"/>
        <v>11500</v>
      </c>
    </row>
    <row r="60" spans="1:14" ht="12.75">
      <c r="A60" s="114" t="s">
        <v>528</v>
      </c>
      <c r="B60" s="502"/>
      <c r="C60" s="503"/>
      <c r="D60" s="503"/>
      <c r="E60" s="503"/>
      <c r="F60" s="503"/>
      <c r="G60" s="528">
        <f t="shared" si="0"/>
        <v>0</v>
      </c>
      <c r="H60" s="122"/>
      <c r="I60" s="502">
        <v>484</v>
      </c>
      <c r="J60" s="503"/>
      <c r="K60" s="503">
        <v>2016</v>
      </c>
      <c r="L60" s="503"/>
      <c r="M60" s="503"/>
      <c r="N60" s="90">
        <f t="shared" si="3"/>
        <v>2500</v>
      </c>
    </row>
    <row r="61" spans="1:14" ht="12.75">
      <c r="A61" s="114" t="s">
        <v>529</v>
      </c>
      <c r="B61" s="502"/>
      <c r="C61" s="503"/>
      <c r="D61" s="503"/>
      <c r="E61" s="503"/>
      <c r="F61" s="503"/>
      <c r="G61" s="528">
        <f t="shared" si="0"/>
        <v>0</v>
      </c>
      <c r="H61" s="122"/>
      <c r="I61" s="502"/>
      <c r="J61" s="503"/>
      <c r="K61" s="503">
        <v>21500</v>
      </c>
      <c r="L61" s="503"/>
      <c r="M61" s="503"/>
      <c r="N61" s="90">
        <f t="shared" si="3"/>
        <v>21500</v>
      </c>
    </row>
    <row r="62" spans="1:14" ht="12.75">
      <c r="A62" s="114" t="s">
        <v>530</v>
      </c>
      <c r="B62" s="502"/>
      <c r="C62" s="503"/>
      <c r="D62" s="503"/>
      <c r="E62" s="503"/>
      <c r="F62" s="503"/>
      <c r="G62" s="528">
        <f t="shared" si="0"/>
        <v>0</v>
      </c>
      <c r="H62" s="122"/>
      <c r="I62" s="502"/>
      <c r="J62" s="503"/>
      <c r="K62" s="503">
        <v>2000</v>
      </c>
      <c r="L62" s="503"/>
      <c r="M62" s="503"/>
      <c r="N62" s="90">
        <f t="shared" si="3"/>
        <v>2000</v>
      </c>
    </row>
    <row r="63" spans="1:14" ht="12.75">
      <c r="A63" s="114" t="s">
        <v>531</v>
      </c>
      <c r="B63" s="502"/>
      <c r="C63" s="503"/>
      <c r="D63" s="503"/>
      <c r="E63" s="503"/>
      <c r="F63" s="503"/>
      <c r="G63" s="528">
        <f t="shared" si="0"/>
        <v>0</v>
      </c>
      <c r="H63" s="122"/>
      <c r="I63" s="502"/>
      <c r="J63" s="503"/>
      <c r="K63" s="503">
        <v>2350</v>
      </c>
      <c r="L63" s="503"/>
      <c r="M63" s="503"/>
      <c r="N63" s="90">
        <f t="shared" si="3"/>
        <v>2350</v>
      </c>
    </row>
    <row r="64" spans="1:14" ht="12.75">
      <c r="A64" s="114" t="s">
        <v>532</v>
      </c>
      <c r="B64" s="502"/>
      <c r="C64" s="503"/>
      <c r="D64" s="503"/>
      <c r="E64" s="503"/>
      <c r="F64" s="503"/>
      <c r="G64" s="528">
        <f t="shared" si="0"/>
        <v>0</v>
      </c>
      <c r="H64" s="122"/>
      <c r="I64" s="502"/>
      <c r="J64" s="503"/>
      <c r="K64" s="503">
        <v>1505</v>
      </c>
      <c r="L64" s="503"/>
      <c r="M64" s="503"/>
      <c r="N64" s="90">
        <f t="shared" si="3"/>
        <v>1505</v>
      </c>
    </row>
    <row r="65" spans="1:14" ht="12.75">
      <c r="A65" s="114" t="s">
        <v>533</v>
      </c>
      <c r="B65" s="502"/>
      <c r="C65" s="503"/>
      <c r="D65" s="503"/>
      <c r="E65" s="503"/>
      <c r="F65" s="503"/>
      <c r="G65" s="528">
        <f t="shared" si="0"/>
        <v>0</v>
      </c>
      <c r="H65" s="122"/>
      <c r="I65" s="502"/>
      <c r="J65" s="503"/>
      <c r="K65" s="503">
        <v>3300</v>
      </c>
      <c r="L65" s="503"/>
      <c r="M65" s="503"/>
      <c r="N65" s="90">
        <f t="shared" si="3"/>
        <v>3300</v>
      </c>
    </row>
    <row r="66" spans="1:14" ht="12.75">
      <c r="A66" s="114" t="s">
        <v>534</v>
      </c>
      <c r="B66" s="502"/>
      <c r="C66" s="503"/>
      <c r="D66" s="503"/>
      <c r="E66" s="503"/>
      <c r="F66" s="503"/>
      <c r="G66" s="528">
        <f t="shared" si="0"/>
        <v>0</v>
      </c>
      <c r="H66" s="122"/>
      <c r="I66" s="502"/>
      <c r="J66" s="503"/>
      <c r="K66" s="503">
        <v>4000</v>
      </c>
      <c r="L66" s="503"/>
      <c r="M66" s="503"/>
      <c r="N66" s="90">
        <f t="shared" si="3"/>
        <v>4000</v>
      </c>
    </row>
    <row r="67" spans="1:14" ht="12.75">
      <c r="A67" s="114" t="s">
        <v>535</v>
      </c>
      <c r="B67" s="502"/>
      <c r="C67" s="503"/>
      <c r="D67" s="503">
        <v>1000</v>
      </c>
      <c r="E67" s="503"/>
      <c r="F67" s="503"/>
      <c r="G67" s="528">
        <f t="shared" si="0"/>
        <v>1000</v>
      </c>
      <c r="H67" s="122"/>
      <c r="I67" s="502"/>
      <c r="J67" s="503"/>
      <c r="K67" s="503">
        <v>3000</v>
      </c>
      <c r="L67" s="503"/>
      <c r="M67" s="503"/>
      <c r="N67" s="90">
        <f t="shared" si="3"/>
        <v>3000</v>
      </c>
    </row>
    <row r="68" spans="1:14" ht="12.75">
      <c r="A68" s="114" t="s">
        <v>536</v>
      </c>
      <c r="B68" s="502"/>
      <c r="C68" s="503"/>
      <c r="D68" s="503"/>
      <c r="E68" s="503"/>
      <c r="F68" s="503"/>
      <c r="G68" s="528">
        <f t="shared" si="0"/>
        <v>0</v>
      </c>
      <c r="H68" s="122"/>
      <c r="I68" s="502"/>
      <c r="J68" s="503"/>
      <c r="K68" s="536">
        <v>9830</v>
      </c>
      <c r="L68" s="503"/>
      <c r="M68" s="503"/>
      <c r="N68" s="90">
        <f t="shared" si="3"/>
        <v>9830</v>
      </c>
    </row>
    <row r="69" spans="1:14" ht="12.75">
      <c r="A69" s="505" t="s">
        <v>537</v>
      </c>
      <c r="B69" s="502"/>
      <c r="C69" s="503"/>
      <c r="D69" s="503">
        <v>525350</v>
      </c>
      <c r="E69" s="503"/>
      <c r="F69" s="503"/>
      <c r="G69" s="528">
        <f t="shared" si="0"/>
        <v>525350</v>
      </c>
      <c r="H69" s="122"/>
      <c r="I69" s="502"/>
      <c r="J69" s="503"/>
      <c r="K69" s="503"/>
      <c r="L69" s="503"/>
      <c r="M69" s="503"/>
      <c r="N69" s="90">
        <f t="shared" si="3"/>
        <v>0</v>
      </c>
    </row>
    <row r="70" spans="1:14" ht="12.75">
      <c r="A70" s="504" t="s">
        <v>538</v>
      </c>
      <c r="B70" s="502"/>
      <c r="C70" s="503"/>
      <c r="D70" s="503">
        <v>476</v>
      </c>
      <c r="E70" s="503"/>
      <c r="F70" s="503"/>
      <c r="G70" s="528">
        <f t="shared" si="0"/>
        <v>476</v>
      </c>
      <c r="H70" s="122"/>
      <c r="I70" s="502">
        <v>1754</v>
      </c>
      <c r="J70" s="503"/>
      <c r="K70" s="503"/>
      <c r="L70" s="503"/>
      <c r="M70" s="503"/>
      <c r="N70" s="90">
        <f t="shared" si="3"/>
        <v>1754</v>
      </c>
    </row>
    <row r="71" spans="1:14" ht="12.75">
      <c r="A71" s="114" t="s">
        <v>539</v>
      </c>
      <c r="B71" s="502"/>
      <c r="C71" s="503"/>
      <c r="D71" s="503"/>
      <c r="E71" s="503"/>
      <c r="F71" s="503"/>
      <c r="G71" s="528">
        <f t="shared" si="0"/>
        <v>0</v>
      </c>
      <c r="H71" s="122"/>
      <c r="I71" s="502">
        <v>10000</v>
      </c>
      <c r="J71" s="503"/>
      <c r="K71" s="503">
        <v>2715</v>
      </c>
      <c r="L71" s="503"/>
      <c r="M71" s="503"/>
      <c r="N71" s="90">
        <f t="shared" si="3"/>
        <v>12715</v>
      </c>
    </row>
    <row r="72" spans="1:14" ht="12.75">
      <c r="A72" s="114" t="s">
        <v>540</v>
      </c>
      <c r="B72" s="502"/>
      <c r="C72" s="503"/>
      <c r="D72" s="503"/>
      <c r="E72" s="503"/>
      <c r="F72" s="503"/>
      <c r="G72" s="528">
        <f t="shared" si="0"/>
        <v>0</v>
      </c>
      <c r="H72" s="122"/>
      <c r="I72" s="502"/>
      <c r="J72" s="503"/>
      <c r="K72" s="503">
        <v>27950</v>
      </c>
      <c r="L72" s="503"/>
      <c r="M72" s="503"/>
      <c r="N72" s="90">
        <f t="shared" si="3"/>
        <v>27950</v>
      </c>
    </row>
    <row r="73" spans="1:14" ht="12.75">
      <c r="A73" s="114" t="s">
        <v>541</v>
      </c>
      <c r="B73" s="502">
        <v>100</v>
      </c>
      <c r="C73" s="503"/>
      <c r="D73" s="503"/>
      <c r="E73" s="503"/>
      <c r="F73" s="503"/>
      <c r="G73" s="514">
        <f t="shared" si="0"/>
        <v>100</v>
      </c>
      <c r="H73" s="122"/>
      <c r="I73" s="502">
        <v>3824</v>
      </c>
      <c r="J73" s="503"/>
      <c r="K73" s="503"/>
      <c r="L73" s="503"/>
      <c r="M73" s="503"/>
      <c r="N73" s="90">
        <f t="shared" si="3"/>
        <v>3824</v>
      </c>
    </row>
    <row r="74" spans="1:14" ht="13.5" thickBot="1">
      <c r="A74" s="114"/>
      <c r="B74" s="502"/>
      <c r="C74" s="503"/>
      <c r="D74" s="503"/>
      <c r="E74" s="503"/>
      <c r="F74" s="503"/>
      <c r="G74" s="529">
        <f t="shared" si="0"/>
        <v>0</v>
      </c>
      <c r="H74" s="122"/>
      <c r="I74" s="502"/>
      <c r="J74" s="503"/>
      <c r="K74" s="503"/>
      <c r="L74" s="503"/>
      <c r="M74" s="503"/>
      <c r="N74" s="526">
        <f t="shared" si="3"/>
        <v>0</v>
      </c>
    </row>
    <row r="75" spans="1:14" ht="12.75">
      <c r="A75" s="116" t="s">
        <v>9</v>
      </c>
      <c r="B75" s="527">
        <f>SUM(B10:B13,B17:B27,B31,B35:B42,B47:B74)</f>
        <v>844223</v>
      </c>
      <c r="C75" s="527">
        <f>SUM(C10:C13,C17:C27,C31,C35:C42,C47:C74)</f>
        <v>27545</v>
      </c>
      <c r="D75" s="527">
        <f>SUM(D10:D13,D17:D27,D31,D35:D42,D47:D74)</f>
        <v>1632693</v>
      </c>
      <c r="E75" s="527">
        <f>SUM(E10:E13,E17:E27,E31,E35:E42,E47:E74)</f>
        <v>573101</v>
      </c>
      <c r="F75" s="527">
        <f>SUM(F10:F13,F17:F26,F27,F31,F35:F42,F47:F74)</f>
        <v>69100</v>
      </c>
      <c r="G75" s="527">
        <f>SUM(G10:G13,G17:G27,G35:G42,G47:G54,G55:G74)</f>
        <v>3146662</v>
      </c>
      <c r="H75" s="527">
        <f>SUM(H10:H13,H17:H27,H35:H42,H47:H54,H55:H74)</f>
        <v>0</v>
      </c>
      <c r="I75" s="527">
        <f aca="true" t="shared" si="4" ref="I75:N75">SUM(I10:I13,I17:I27,I31,I35:I42,I47:I74)</f>
        <v>569394</v>
      </c>
      <c r="J75" s="527">
        <f t="shared" si="4"/>
        <v>248374</v>
      </c>
      <c r="K75" s="527">
        <f t="shared" si="4"/>
        <v>2008137</v>
      </c>
      <c r="L75" s="527">
        <f t="shared" si="4"/>
        <v>220104</v>
      </c>
      <c r="M75" s="527">
        <f t="shared" si="4"/>
        <v>100653</v>
      </c>
      <c r="N75" s="527">
        <f t="shared" si="4"/>
        <v>3146662</v>
      </c>
    </row>
    <row r="76" spans="1:14" ht="12.75">
      <c r="A76" s="115" t="s">
        <v>149</v>
      </c>
      <c r="B76" s="92"/>
      <c r="C76" s="88"/>
      <c r="D76" s="88"/>
      <c r="E76" s="88"/>
      <c r="F76" s="88"/>
      <c r="G76" s="90"/>
      <c r="H76" s="123"/>
      <c r="I76" s="91"/>
      <c r="J76" s="98"/>
      <c r="K76" s="88">
        <v>1742234</v>
      </c>
      <c r="L76" s="88"/>
      <c r="M76" s="88"/>
      <c r="N76" s="89">
        <f>SUM(I76:M76)</f>
        <v>1742234</v>
      </c>
    </row>
    <row r="77" spans="1:14" ht="13.5" thickBot="1">
      <c r="A77" s="110" t="s">
        <v>150</v>
      </c>
      <c r="B77" s="99">
        <f aca="true" t="shared" si="5" ref="B77:J77">B75-B76</f>
        <v>844223</v>
      </c>
      <c r="C77" s="99">
        <f t="shared" si="5"/>
        <v>27545</v>
      </c>
      <c r="D77" s="99">
        <f t="shared" si="5"/>
        <v>1632693</v>
      </c>
      <c r="E77" s="99">
        <f t="shared" si="5"/>
        <v>573101</v>
      </c>
      <c r="F77" s="99">
        <f t="shared" si="5"/>
        <v>69100</v>
      </c>
      <c r="G77" s="99">
        <f t="shared" si="5"/>
        <v>3146662</v>
      </c>
      <c r="H77" s="99">
        <f t="shared" si="5"/>
        <v>0</v>
      </c>
      <c r="I77" s="99">
        <f t="shared" si="5"/>
        <v>569394</v>
      </c>
      <c r="J77" s="99">
        <f t="shared" si="5"/>
        <v>248374</v>
      </c>
      <c r="K77" s="99">
        <f>K75-K76</f>
        <v>265903</v>
      </c>
      <c r="L77" s="99">
        <f>L75-L76</f>
        <v>220104</v>
      </c>
      <c r="M77" s="99">
        <f>M75-M76</f>
        <v>100653</v>
      </c>
      <c r="N77" s="99">
        <f>N75-N76</f>
        <v>1404428</v>
      </c>
    </row>
    <row r="78" spans="1:14" ht="12.75">
      <c r="A78" s="349"/>
      <c r="B78" s="350"/>
      <c r="C78" s="350"/>
      <c r="D78" s="350"/>
      <c r="E78" s="350"/>
      <c r="F78" s="350"/>
      <c r="G78" s="135"/>
      <c r="H78" s="135"/>
      <c r="I78" s="350"/>
      <c r="J78" s="350"/>
      <c r="K78" s="351"/>
      <c r="L78" s="350"/>
      <c r="M78" s="350"/>
      <c r="N78" s="351"/>
    </row>
    <row r="79" spans="1:14" ht="12.75">
      <c r="A79" s="349"/>
      <c r="B79" s="350"/>
      <c r="C79" s="350"/>
      <c r="D79" s="350"/>
      <c r="E79" s="350"/>
      <c r="F79" s="350"/>
      <c r="G79" s="135"/>
      <c r="H79" s="135"/>
      <c r="I79" s="350"/>
      <c r="J79" s="350"/>
      <c r="K79" s="351"/>
      <c r="L79" s="350"/>
      <c r="M79" s="350"/>
      <c r="N79" s="351"/>
    </row>
    <row r="80" spans="1:14" ht="12.75">
      <c r="A80" s="349"/>
      <c r="B80" s="350"/>
      <c r="C80" s="350"/>
      <c r="D80" s="350"/>
      <c r="E80" s="350"/>
      <c r="F80" s="350"/>
      <c r="G80" s="135"/>
      <c r="H80" s="135"/>
      <c r="I80" s="350"/>
      <c r="J80" s="350"/>
      <c r="K80" s="351"/>
      <c r="L80" s="350"/>
      <c r="M80" s="350"/>
      <c r="N80" s="351"/>
    </row>
    <row r="81" spans="1:14" ht="12.75">
      <c r="A81" s="349"/>
      <c r="B81" s="350"/>
      <c r="C81" s="350"/>
      <c r="D81" s="350"/>
      <c r="E81" s="350"/>
      <c r="F81" s="350"/>
      <c r="G81" s="135"/>
      <c r="H81" s="135"/>
      <c r="I81" s="350"/>
      <c r="J81" s="350"/>
      <c r="K81" s="351"/>
      <c r="L81" s="350"/>
      <c r="M81" s="350"/>
      <c r="N81" s="351"/>
    </row>
    <row r="82" spans="1:14" ht="12.75">
      <c r="A82" s="349"/>
      <c r="B82" s="350"/>
      <c r="C82" s="350"/>
      <c r="D82" s="350"/>
      <c r="E82" s="350"/>
      <c r="F82" s="350"/>
      <c r="G82" s="135"/>
      <c r="H82" s="135"/>
      <c r="I82" s="350"/>
      <c r="J82" s="350"/>
      <c r="K82" s="351"/>
      <c r="L82" s="350"/>
      <c r="M82" s="350"/>
      <c r="N82" s="351"/>
    </row>
    <row r="83" spans="1:14" ht="12.75">
      <c r="A83" s="349"/>
      <c r="B83" s="350"/>
      <c r="C83" s="350"/>
      <c r="D83" s="350"/>
      <c r="E83" s="350"/>
      <c r="F83" s="350"/>
      <c r="G83" s="135"/>
      <c r="H83" s="135"/>
      <c r="I83" s="350"/>
      <c r="J83" s="350"/>
      <c r="K83" s="351"/>
      <c r="L83" s="350"/>
      <c r="M83" s="350"/>
      <c r="N83" s="351"/>
    </row>
    <row r="84" spans="1:14" ht="12.75">
      <c r="A84" s="349"/>
      <c r="B84" s="350"/>
      <c r="C84" s="350"/>
      <c r="D84" s="350"/>
      <c r="E84" s="350"/>
      <c r="F84" s="350"/>
      <c r="G84" s="135"/>
      <c r="H84" s="135"/>
      <c r="I84" s="350"/>
      <c r="J84" s="350"/>
      <c r="K84" s="351"/>
      <c r="L84" s="350"/>
      <c r="M84" s="350"/>
      <c r="N84" s="351"/>
    </row>
  </sheetData>
  <sheetProtection/>
  <mergeCells count="6">
    <mergeCell ref="B39:G39"/>
    <mergeCell ref="I39:N39"/>
    <mergeCell ref="J2:M2"/>
    <mergeCell ref="J1:M1"/>
    <mergeCell ref="B7:G7"/>
    <mergeCell ref="I7:N7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D2" sqref="D2:F2"/>
    </sheetView>
  </sheetViews>
  <sheetFormatPr defaultColWidth="9.140625" defaultRowHeight="12.75"/>
  <cols>
    <col min="1" max="1" width="63.140625" style="10" customWidth="1"/>
    <col min="2" max="2" width="12.8515625" style="10" customWidth="1"/>
    <col min="3" max="3" width="13.140625" style="11" customWidth="1"/>
    <col min="4" max="4" width="13.00390625" style="11" customWidth="1"/>
    <col min="5" max="5" width="11.8515625" style="11" customWidth="1"/>
    <col min="6" max="6" width="12.57421875" style="0" customWidth="1"/>
  </cols>
  <sheetData>
    <row r="1" spans="1:5" ht="15" customHeight="1">
      <c r="A1" s="12"/>
      <c r="B1" s="12"/>
      <c r="C1" s="16"/>
      <c r="D1"/>
      <c r="E1" s="65" t="s">
        <v>42</v>
      </c>
    </row>
    <row r="2" spans="1:6" ht="15" customHeight="1">
      <c r="A2" s="12"/>
      <c r="B2" s="12"/>
      <c r="C2" s="16"/>
      <c r="D2" s="615" t="s">
        <v>602</v>
      </c>
      <c r="E2" s="615"/>
      <c r="F2" s="615"/>
    </row>
    <row r="3" spans="1:6" ht="19.5">
      <c r="A3" s="6" t="s">
        <v>383</v>
      </c>
      <c r="B3" s="6"/>
      <c r="C3" s="17"/>
      <c r="D3" s="17"/>
      <c r="E3" s="17"/>
      <c r="F3" s="19"/>
    </row>
    <row r="4" spans="1:6" ht="19.5">
      <c r="A4" s="6" t="s">
        <v>43</v>
      </c>
      <c r="B4" s="6"/>
      <c r="C4" s="17"/>
      <c r="D4" s="17"/>
      <c r="E4" s="17"/>
      <c r="F4" s="19"/>
    </row>
    <row r="5" spans="1:6" ht="14.25" customHeight="1" thickBot="1">
      <c r="A5" s="157"/>
      <c r="B5" s="157"/>
      <c r="C5" s="81"/>
      <c r="D5" s="81"/>
      <c r="E5" s="7"/>
      <c r="F5" s="158" t="s">
        <v>0</v>
      </c>
    </row>
    <row r="6" spans="1:6" s="155" customFormat="1" ht="12.75" customHeight="1">
      <c r="A6" s="616" t="s">
        <v>36</v>
      </c>
      <c r="B6" s="618" t="s">
        <v>160</v>
      </c>
      <c r="C6" s="620" t="s">
        <v>60</v>
      </c>
      <c r="D6" s="620" t="s">
        <v>44</v>
      </c>
      <c r="E6" s="620" t="s">
        <v>161</v>
      </c>
      <c r="F6" s="622" t="s">
        <v>45</v>
      </c>
    </row>
    <row r="7" spans="1:6" s="155" customFormat="1" ht="12.75" customHeight="1" thickBot="1">
      <c r="A7" s="617"/>
      <c r="B7" s="619"/>
      <c r="C7" s="621"/>
      <c r="D7" s="621"/>
      <c r="E7" s="621"/>
      <c r="F7" s="623"/>
    </row>
    <row r="8" spans="1:6" s="130" customFormat="1" ht="15" customHeight="1">
      <c r="A8" s="159" t="s">
        <v>498</v>
      </c>
      <c r="B8" s="160"/>
      <c r="C8" s="161"/>
      <c r="D8" s="161"/>
      <c r="E8" s="161">
        <v>19383</v>
      </c>
      <c r="F8" s="162">
        <f>SUM(C8:E8)</f>
        <v>19383</v>
      </c>
    </row>
    <row r="9" spans="1:6" ht="15" customHeight="1">
      <c r="A9" s="129" t="s">
        <v>499</v>
      </c>
      <c r="B9" s="148"/>
      <c r="C9" s="163"/>
      <c r="D9" s="163"/>
      <c r="E9" s="163">
        <v>99137</v>
      </c>
      <c r="F9" s="164">
        <f aca="true" t="shared" si="0" ref="F9:F19">SUM(C9:E9)</f>
        <v>99137</v>
      </c>
    </row>
    <row r="10" spans="1:6" ht="15" customHeight="1">
      <c r="A10" s="522" t="s">
        <v>562</v>
      </c>
      <c r="B10" s="148"/>
      <c r="C10" s="163"/>
      <c r="D10" s="163"/>
      <c r="E10" s="163"/>
      <c r="F10" s="164"/>
    </row>
    <row r="11" spans="1:6" ht="15" customHeight="1">
      <c r="A11" s="534" t="s">
        <v>585</v>
      </c>
      <c r="B11" s="148">
        <v>2</v>
      </c>
      <c r="C11" s="163">
        <v>3408</v>
      </c>
      <c r="D11" s="163">
        <v>920</v>
      </c>
      <c r="E11" s="163">
        <v>3385</v>
      </c>
      <c r="F11" s="164">
        <f t="shared" si="0"/>
        <v>7713</v>
      </c>
    </row>
    <row r="12" spans="1:6" ht="15" customHeight="1">
      <c r="A12" s="129" t="s">
        <v>563</v>
      </c>
      <c r="B12" s="148"/>
      <c r="C12" s="163"/>
      <c r="D12" s="163"/>
      <c r="E12" s="163">
        <v>5800</v>
      </c>
      <c r="F12" s="164">
        <f t="shared" si="0"/>
        <v>5800</v>
      </c>
    </row>
    <row r="13" spans="1:6" ht="15" customHeight="1">
      <c r="A13" s="129" t="s">
        <v>503</v>
      </c>
      <c r="B13" s="148"/>
      <c r="C13" s="163">
        <v>915</v>
      </c>
      <c r="D13" s="163">
        <v>222</v>
      </c>
      <c r="E13" s="163">
        <v>3395</v>
      </c>
      <c r="F13" s="164">
        <f t="shared" si="0"/>
        <v>4532</v>
      </c>
    </row>
    <row r="14" spans="1:6" ht="15" customHeight="1">
      <c r="A14" s="129" t="s">
        <v>505</v>
      </c>
      <c r="B14" s="148"/>
      <c r="C14" s="163"/>
      <c r="D14" s="163"/>
      <c r="E14" s="163">
        <v>11662</v>
      </c>
      <c r="F14" s="164">
        <f t="shared" si="0"/>
        <v>11662</v>
      </c>
    </row>
    <row r="15" spans="1:6" ht="15" customHeight="1">
      <c r="A15" s="129" t="s">
        <v>506</v>
      </c>
      <c r="B15" s="148"/>
      <c r="C15" s="163">
        <v>19830</v>
      </c>
      <c r="D15" s="163">
        <v>5353</v>
      </c>
      <c r="E15" s="163"/>
      <c r="F15" s="164">
        <f t="shared" si="0"/>
        <v>25183</v>
      </c>
    </row>
    <row r="16" spans="1:6" ht="15" customHeight="1">
      <c r="A16" s="129" t="s">
        <v>507</v>
      </c>
      <c r="B16" s="148">
        <v>15</v>
      </c>
      <c r="C16" s="163">
        <v>34731</v>
      </c>
      <c r="D16" s="163">
        <v>8238</v>
      </c>
      <c r="E16" s="163">
        <v>580</v>
      </c>
      <c r="F16" s="164">
        <f t="shared" si="0"/>
        <v>43549</v>
      </c>
    </row>
    <row r="17" spans="1:6" ht="15" customHeight="1">
      <c r="A17" s="129" t="s">
        <v>564</v>
      </c>
      <c r="B17" s="148">
        <v>48</v>
      </c>
      <c r="C17" s="163">
        <v>125883</v>
      </c>
      <c r="D17" s="163">
        <v>31632</v>
      </c>
      <c r="E17" s="163">
        <v>101192</v>
      </c>
      <c r="F17" s="164">
        <f t="shared" si="0"/>
        <v>258707</v>
      </c>
    </row>
    <row r="18" spans="1:6" ht="15" customHeight="1">
      <c r="A18" s="129" t="s">
        <v>565</v>
      </c>
      <c r="B18" s="148"/>
      <c r="C18" s="163">
        <v>407</v>
      </c>
      <c r="D18" s="163">
        <v>110</v>
      </c>
      <c r="E18" s="163">
        <v>987</v>
      </c>
      <c r="F18" s="164">
        <f t="shared" si="0"/>
        <v>1504</v>
      </c>
    </row>
    <row r="19" spans="1:6" ht="15" customHeight="1">
      <c r="A19" s="129" t="s">
        <v>566</v>
      </c>
      <c r="B19" s="148"/>
      <c r="C19" s="163"/>
      <c r="D19" s="163"/>
      <c r="E19" s="163">
        <v>4950</v>
      </c>
      <c r="F19" s="164">
        <f t="shared" si="0"/>
        <v>4950</v>
      </c>
    </row>
    <row r="20" spans="1:6" ht="15" customHeight="1">
      <c r="A20" s="152" t="s">
        <v>567</v>
      </c>
      <c r="B20" s="149">
        <v>1</v>
      </c>
      <c r="C20" s="163">
        <v>1074</v>
      </c>
      <c r="D20" s="163">
        <v>291</v>
      </c>
      <c r="E20" s="163">
        <v>7081</v>
      </c>
      <c r="F20" s="164">
        <f>SUM(C20:E20)</f>
        <v>8446</v>
      </c>
    </row>
    <row r="21" spans="1:6" ht="15" customHeight="1">
      <c r="A21" s="129" t="s">
        <v>34</v>
      </c>
      <c r="B21" s="148"/>
      <c r="C21" s="163"/>
      <c r="D21" s="163"/>
      <c r="E21" s="163">
        <v>27500</v>
      </c>
      <c r="F21" s="164">
        <f aca="true" t="shared" si="1" ref="F21:F34">SUM(C21:E21)</f>
        <v>27500</v>
      </c>
    </row>
    <row r="22" spans="1:6" ht="15" customHeight="1">
      <c r="A22" s="129" t="s">
        <v>515</v>
      </c>
      <c r="B22" s="148"/>
      <c r="C22" s="163"/>
      <c r="D22" s="163"/>
      <c r="E22" s="163">
        <v>14760</v>
      </c>
      <c r="F22" s="164">
        <f t="shared" si="1"/>
        <v>14760</v>
      </c>
    </row>
    <row r="23" spans="1:6" ht="15" customHeight="1">
      <c r="A23" s="129" t="s">
        <v>568</v>
      </c>
      <c r="B23" s="148"/>
      <c r="C23" s="163"/>
      <c r="D23" s="163"/>
      <c r="E23" s="163">
        <v>1890</v>
      </c>
      <c r="F23" s="164">
        <f t="shared" si="1"/>
        <v>1890</v>
      </c>
    </row>
    <row r="24" spans="1:6" ht="15" customHeight="1">
      <c r="A24" s="129" t="s">
        <v>518</v>
      </c>
      <c r="B24" s="148"/>
      <c r="C24" s="163"/>
      <c r="D24" s="163"/>
      <c r="E24" s="163">
        <v>4000</v>
      </c>
      <c r="F24" s="164">
        <f t="shared" si="1"/>
        <v>4000</v>
      </c>
    </row>
    <row r="25" spans="1:6" ht="15" customHeight="1">
      <c r="A25" s="129" t="s">
        <v>519</v>
      </c>
      <c r="B25" s="148"/>
      <c r="C25" s="163"/>
      <c r="D25" s="163"/>
      <c r="E25" s="163">
        <v>400</v>
      </c>
      <c r="F25" s="164">
        <f t="shared" si="1"/>
        <v>400</v>
      </c>
    </row>
    <row r="26" spans="1:6" ht="15" customHeight="1">
      <c r="A26" s="129" t="s">
        <v>520</v>
      </c>
      <c r="B26" s="148"/>
      <c r="C26" s="163">
        <v>808</v>
      </c>
      <c r="D26" s="163">
        <v>332</v>
      </c>
      <c r="E26" s="163">
        <v>8032</v>
      </c>
      <c r="F26" s="164">
        <f t="shared" si="1"/>
        <v>9172</v>
      </c>
    </row>
    <row r="27" spans="1:6" ht="15" customHeight="1">
      <c r="A27" s="129" t="s">
        <v>521</v>
      </c>
      <c r="B27" s="148"/>
      <c r="C27" s="163"/>
      <c r="D27" s="163"/>
      <c r="E27" s="163">
        <v>2818</v>
      </c>
      <c r="F27" s="164">
        <f t="shared" si="1"/>
        <v>2818</v>
      </c>
    </row>
    <row r="28" spans="1:6" ht="15" customHeight="1">
      <c r="A28" s="129" t="s">
        <v>527</v>
      </c>
      <c r="B28" s="148"/>
      <c r="C28" s="163"/>
      <c r="D28" s="163">
        <v>2226</v>
      </c>
      <c r="E28" s="163"/>
      <c r="F28" s="164">
        <f t="shared" si="1"/>
        <v>2226</v>
      </c>
    </row>
    <row r="29" spans="1:6" ht="15" customHeight="1">
      <c r="A29" s="129" t="s">
        <v>528</v>
      </c>
      <c r="B29" s="148"/>
      <c r="C29" s="163"/>
      <c r="D29" s="163">
        <v>484</v>
      </c>
      <c r="E29" s="163"/>
      <c r="F29" s="164">
        <f t="shared" si="1"/>
        <v>484</v>
      </c>
    </row>
    <row r="30" spans="1:6" ht="15" customHeight="1">
      <c r="A30" s="129" t="s">
        <v>538</v>
      </c>
      <c r="B30" s="150">
        <v>1</v>
      </c>
      <c r="C30" s="165">
        <v>1374</v>
      </c>
      <c r="D30" s="165">
        <v>380</v>
      </c>
      <c r="E30" s="165"/>
      <c r="F30" s="164">
        <f>SUM(C30:E30)</f>
        <v>1754</v>
      </c>
    </row>
    <row r="31" spans="1:6" s="75" customFormat="1" ht="15" customHeight="1">
      <c r="A31" s="152" t="s">
        <v>539</v>
      </c>
      <c r="B31" s="151"/>
      <c r="C31" s="166"/>
      <c r="D31" s="166"/>
      <c r="E31" s="166">
        <v>10000</v>
      </c>
      <c r="F31" s="167">
        <f t="shared" si="1"/>
        <v>10000</v>
      </c>
    </row>
    <row r="32" spans="1:6" s="75" customFormat="1" ht="15" customHeight="1">
      <c r="A32" s="152" t="s">
        <v>569</v>
      </c>
      <c r="B32" s="151"/>
      <c r="C32" s="166">
        <v>1300</v>
      </c>
      <c r="D32" s="166">
        <v>373</v>
      </c>
      <c r="E32" s="166">
        <v>2151</v>
      </c>
      <c r="F32" s="167">
        <f t="shared" si="1"/>
        <v>3824</v>
      </c>
    </row>
    <row r="33" spans="1:6" ht="15" customHeight="1">
      <c r="A33" s="129"/>
      <c r="B33" s="148"/>
      <c r="C33" s="163"/>
      <c r="D33" s="163"/>
      <c r="E33" s="163"/>
      <c r="F33" s="164">
        <f t="shared" si="1"/>
        <v>0</v>
      </c>
    </row>
    <row r="34" spans="1:6" ht="15" customHeight="1" thickBot="1">
      <c r="A34" s="153"/>
      <c r="B34" s="154"/>
      <c r="C34" s="168"/>
      <c r="D34" s="168"/>
      <c r="E34" s="168"/>
      <c r="F34" s="169">
        <f t="shared" si="1"/>
        <v>0</v>
      </c>
    </row>
    <row r="35" spans="1:6" s="138" customFormat="1" ht="17.25" customHeight="1" thickBot="1">
      <c r="A35" s="136" t="s">
        <v>9</v>
      </c>
      <c r="B35" s="156">
        <f>SUM(B8:B34)</f>
        <v>67</v>
      </c>
      <c r="C35" s="170">
        <f>SUM(C8:C34)</f>
        <v>189730</v>
      </c>
      <c r="D35" s="170">
        <f>SUM(D8:D34)</f>
        <v>50561</v>
      </c>
      <c r="E35" s="170">
        <f>SUM(E8:E34)</f>
        <v>329103</v>
      </c>
      <c r="F35" s="170">
        <f>SUM(F8:F34)</f>
        <v>569394</v>
      </c>
    </row>
    <row r="36" spans="1:5" ht="15.75">
      <c r="A36" s="12"/>
      <c r="B36" s="12"/>
      <c r="C36" s="16"/>
      <c r="D36" s="16"/>
      <c r="E36" s="16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64">
      <selection activeCell="D3" sqref="D3"/>
    </sheetView>
  </sheetViews>
  <sheetFormatPr defaultColWidth="9.140625" defaultRowHeight="12.75"/>
  <cols>
    <col min="1" max="1" width="4.421875" style="316" customWidth="1"/>
    <col min="2" max="2" width="5.8515625" style="316" customWidth="1"/>
    <col min="3" max="3" width="54.8515625" style="316" customWidth="1"/>
    <col min="4" max="4" width="14.140625" style="316" customWidth="1"/>
    <col min="5" max="5" width="14.57421875" style="316" customWidth="1"/>
    <col min="6" max="16384" width="10.28125" style="316" customWidth="1"/>
  </cols>
  <sheetData>
    <row r="1" spans="4:5" s="310" customFormat="1" ht="27.75" customHeight="1">
      <c r="D1" s="624" t="s">
        <v>605</v>
      </c>
      <c r="E1" s="625"/>
    </row>
    <row r="2" spans="1:5" s="312" customFormat="1" ht="46.5" customHeight="1">
      <c r="A2" s="627" t="s">
        <v>241</v>
      </c>
      <c r="B2" s="628"/>
      <c r="C2" s="628"/>
      <c r="D2" s="628"/>
      <c r="E2" s="628"/>
    </row>
    <row r="3" s="310" customFormat="1" ht="36" customHeight="1" thickBot="1">
      <c r="E3" s="311" t="s">
        <v>242</v>
      </c>
    </row>
    <row r="4" spans="1:5" s="313" customFormat="1" ht="12.75" customHeight="1">
      <c r="A4" s="630" t="s">
        <v>243</v>
      </c>
      <c r="B4" s="632" t="s">
        <v>244</v>
      </c>
      <c r="C4" s="632"/>
      <c r="D4" s="636" t="s">
        <v>384</v>
      </c>
      <c r="E4" s="637"/>
    </row>
    <row r="5" spans="1:5" s="313" customFormat="1" ht="12.75">
      <c r="A5" s="631"/>
      <c r="B5" s="633"/>
      <c r="C5" s="633"/>
      <c r="D5" s="638"/>
      <c r="E5" s="639"/>
    </row>
    <row r="6" spans="1:5" ht="15" customHeight="1">
      <c r="A6" s="314" t="s">
        <v>245</v>
      </c>
      <c r="B6" s="315" t="s">
        <v>246</v>
      </c>
      <c r="C6" s="315"/>
      <c r="D6" s="362"/>
      <c r="E6" s="367"/>
    </row>
    <row r="7" spans="1:5" ht="15" customHeight="1">
      <c r="A7" s="317" t="s">
        <v>247</v>
      </c>
      <c r="B7" s="318"/>
      <c r="C7" s="319" t="s">
        <v>248</v>
      </c>
      <c r="D7" s="318"/>
      <c r="E7" s="367"/>
    </row>
    <row r="8" spans="1:5" ht="15" customHeight="1">
      <c r="A8" s="317" t="s">
        <v>249</v>
      </c>
      <c r="B8" s="318"/>
      <c r="C8" s="319" t="s">
        <v>250</v>
      </c>
      <c r="D8" s="318"/>
      <c r="E8" s="368"/>
    </row>
    <row r="9" spans="1:5" ht="15" customHeight="1">
      <c r="A9" s="317" t="s">
        <v>251</v>
      </c>
      <c r="B9" s="318"/>
      <c r="C9" s="319" t="s">
        <v>252</v>
      </c>
      <c r="D9" s="318"/>
      <c r="E9" s="369"/>
    </row>
    <row r="10" spans="1:5" ht="15" customHeight="1">
      <c r="A10" s="320" t="s">
        <v>253</v>
      </c>
      <c r="B10" s="321"/>
      <c r="C10" s="322" t="s">
        <v>254</v>
      </c>
      <c r="D10" s="321"/>
      <c r="E10" s="370"/>
    </row>
    <row r="11" spans="1:5" ht="15" customHeight="1">
      <c r="A11" s="323" t="s">
        <v>255</v>
      </c>
      <c r="B11" s="321"/>
      <c r="C11" s="322" t="s">
        <v>256</v>
      </c>
      <c r="D11" s="321"/>
      <c r="E11" s="371"/>
    </row>
    <row r="12" spans="1:5" ht="15" customHeight="1">
      <c r="A12" s="324"/>
      <c r="B12" s="325"/>
      <c r="C12" s="326" t="s">
        <v>257</v>
      </c>
      <c r="D12" s="325"/>
      <c r="E12" s="372"/>
    </row>
    <row r="13" spans="1:5" ht="15" customHeight="1">
      <c r="A13" s="323" t="s">
        <v>258</v>
      </c>
      <c r="B13" s="321"/>
      <c r="C13" s="322" t="s">
        <v>259</v>
      </c>
      <c r="D13" s="321"/>
      <c r="E13" s="371"/>
    </row>
    <row r="14" spans="1:5" ht="15" customHeight="1">
      <c r="A14" s="317" t="s">
        <v>260</v>
      </c>
      <c r="B14" s="318"/>
      <c r="C14" s="319" t="s">
        <v>261</v>
      </c>
      <c r="D14" s="318"/>
      <c r="E14" s="367"/>
    </row>
    <row r="15" spans="1:5" ht="15" customHeight="1">
      <c r="A15" s="327" t="s">
        <v>262</v>
      </c>
      <c r="B15" s="328" t="s">
        <v>263</v>
      </c>
      <c r="C15" s="329"/>
      <c r="D15" s="328"/>
      <c r="E15" s="371"/>
    </row>
    <row r="16" spans="1:5" ht="15" customHeight="1">
      <c r="A16" s="327"/>
      <c r="B16" s="328" t="s">
        <v>264</v>
      </c>
      <c r="C16" s="329"/>
      <c r="D16" s="328"/>
      <c r="E16" s="371">
        <v>21784</v>
      </c>
    </row>
    <row r="17" spans="1:5" ht="15" customHeight="1">
      <c r="A17" s="314" t="s">
        <v>265</v>
      </c>
      <c r="B17" s="315" t="s">
        <v>266</v>
      </c>
      <c r="C17" s="315"/>
      <c r="D17" s="362"/>
      <c r="E17" s="367"/>
    </row>
    <row r="18" spans="1:5" ht="15" customHeight="1">
      <c r="A18" s="314" t="s">
        <v>267</v>
      </c>
      <c r="B18" s="315" t="s">
        <v>268</v>
      </c>
      <c r="C18" s="315"/>
      <c r="D18" s="362"/>
      <c r="E18" s="367">
        <v>76033</v>
      </c>
    </row>
    <row r="19" spans="1:5" ht="15" customHeight="1">
      <c r="A19" s="317" t="s">
        <v>269</v>
      </c>
      <c r="B19" s="318" t="s">
        <v>270</v>
      </c>
      <c r="C19" s="319" t="s">
        <v>271</v>
      </c>
      <c r="D19" s="318"/>
      <c r="E19" s="367">
        <v>10200</v>
      </c>
    </row>
    <row r="20" spans="1:5" ht="15" customHeight="1">
      <c r="A20" s="314" t="s">
        <v>272</v>
      </c>
      <c r="B20" s="315" t="s">
        <v>273</v>
      </c>
      <c r="C20" s="315"/>
      <c r="D20" s="362"/>
      <c r="E20" s="367">
        <v>2000</v>
      </c>
    </row>
    <row r="21" spans="1:5" ht="15" customHeight="1">
      <c r="A21" s="314" t="s">
        <v>274</v>
      </c>
      <c r="B21" s="315" t="s">
        <v>275</v>
      </c>
      <c r="C21" s="315"/>
      <c r="D21" s="362"/>
      <c r="E21" s="367"/>
    </row>
    <row r="22" spans="1:5" ht="15" customHeight="1">
      <c r="A22" s="314" t="s">
        <v>276</v>
      </c>
      <c r="B22" s="315" t="s">
        <v>277</v>
      </c>
      <c r="C22" s="315"/>
      <c r="D22" s="362"/>
      <c r="E22" s="367">
        <v>47215</v>
      </c>
    </row>
    <row r="23" spans="1:5" ht="15" customHeight="1">
      <c r="A23" s="317" t="s">
        <v>278</v>
      </c>
      <c r="B23" s="318" t="s">
        <v>270</v>
      </c>
      <c r="C23" s="319" t="s">
        <v>279</v>
      </c>
      <c r="D23" s="318"/>
      <c r="E23" s="367">
        <v>12000</v>
      </c>
    </row>
    <row r="24" spans="1:5" ht="15" customHeight="1">
      <c r="A24" s="314" t="s">
        <v>280</v>
      </c>
      <c r="B24" s="315" t="s">
        <v>281</v>
      </c>
      <c r="C24" s="315"/>
      <c r="D24" s="362"/>
      <c r="E24" s="367">
        <v>1709</v>
      </c>
    </row>
    <row r="25" spans="1:5" ht="15" customHeight="1">
      <c r="A25" s="314" t="s">
        <v>282</v>
      </c>
      <c r="B25" s="315" t="s">
        <v>283</v>
      </c>
      <c r="C25" s="315"/>
      <c r="D25" s="362"/>
      <c r="E25" s="367">
        <v>59100</v>
      </c>
    </row>
    <row r="26" spans="1:5" ht="15" customHeight="1">
      <c r="A26" s="323" t="s">
        <v>284</v>
      </c>
      <c r="B26" s="321" t="s">
        <v>270</v>
      </c>
      <c r="C26" s="322" t="s">
        <v>570</v>
      </c>
      <c r="D26" s="321"/>
      <c r="E26" s="371"/>
    </row>
    <row r="27" spans="1:5" ht="15" customHeight="1">
      <c r="A27" s="317" t="s">
        <v>285</v>
      </c>
      <c r="B27" s="318"/>
      <c r="C27" s="319" t="s">
        <v>286</v>
      </c>
      <c r="D27" s="318"/>
      <c r="E27" s="367"/>
    </row>
    <row r="28" spans="1:5" ht="15" customHeight="1">
      <c r="A28" s="314" t="s">
        <v>287</v>
      </c>
      <c r="B28" s="315" t="s">
        <v>288</v>
      </c>
      <c r="C28" s="315"/>
      <c r="D28" s="362"/>
      <c r="E28" s="367">
        <v>33667</v>
      </c>
    </row>
    <row r="29" spans="1:5" ht="15" customHeight="1">
      <c r="A29" s="314" t="s">
        <v>289</v>
      </c>
      <c r="B29" s="315" t="s">
        <v>290</v>
      </c>
      <c r="C29" s="315"/>
      <c r="D29" s="362"/>
      <c r="E29" s="367">
        <v>315</v>
      </c>
    </row>
    <row r="30" spans="1:5" ht="15" customHeight="1">
      <c r="A30" s="327" t="s">
        <v>291</v>
      </c>
      <c r="B30" s="328" t="s">
        <v>292</v>
      </c>
      <c r="C30" s="329"/>
      <c r="D30" s="328"/>
      <c r="E30" s="371"/>
    </row>
    <row r="31" spans="1:5" ht="15" customHeight="1">
      <c r="A31" s="330"/>
      <c r="B31" s="331" t="s">
        <v>293</v>
      </c>
      <c r="C31" s="332"/>
      <c r="D31" s="331"/>
      <c r="E31" s="372"/>
    </row>
    <row r="32" spans="1:5" ht="15" customHeight="1">
      <c r="A32" s="314" t="s">
        <v>294</v>
      </c>
      <c r="B32" s="315" t="s">
        <v>295</v>
      </c>
      <c r="C32" s="315"/>
      <c r="D32" s="362"/>
      <c r="E32" s="367">
        <v>140909</v>
      </c>
    </row>
    <row r="33" spans="1:5" ht="15" customHeight="1">
      <c r="A33" s="327" t="s">
        <v>296</v>
      </c>
      <c r="B33" s="328" t="s">
        <v>297</v>
      </c>
      <c r="C33" s="329"/>
      <c r="D33" s="328"/>
      <c r="E33" s="371"/>
    </row>
    <row r="34" spans="1:5" ht="15" customHeight="1">
      <c r="A34" s="330"/>
      <c r="B34" s="331" t="s">
        <v>298</v>
      </c>
      <c r="C34" s="332"/>
      <c r="D34" s="331"/>
      <c r="E34" s="372"/>
    </row>
    <row r="35" spans="1:5" ht="15" customHeight="1">
      <c r="A35" s="327" t="s">
        <v>299</v>
      </c>
      <c r="B35" s="328" t="s">
        <v>300</v>
      </c>
      <c r="C35" s="329"/>
      <c r="D35" s="328"/>
      <c r="E35" s="373">
        <f>SUM(E6,E15:E18,E20:E22,E24:E25,E28:E29,E30:E33)</f>
        <v>382732</v>
      </c>
    </row>
    <row r="36" spans="1:5" ht="15" customHeight="1">
      <c r="A36" s="330"/>
      <c r="B36" s="331" t="s">
        <v>301</v>
      </c>
      <c r="C36" s="332"/>
      <c r="D36" s="331"/>
      <c r="E36" s="372"/>
    </row>
    <row r="37" spans="1:5" ht="15" customHeight="1">
      <c r="A37" s="317" t="s">
        <v>302</v>
      </c>
      <c r="B37" s="318" t="s">
        <v>270</v>
      </c>
      <c r="C37" s="319" t="s">
        <v>303</v>
      </c>
      <c r="D37" s="318"/>
      <c r="E37" s="369">
        <f>E35-E60</f>
        <v>2524</v>
      </c>
    </row>
    <row r="38" spans="1:5" ht="15" customHeight="1" thickBot="1">
      <c r="A38" s="333"/>
      <c r="B38" s="334" t="s">
        <v>304</v>
      </c>
      <c r="C38" s="334"/>
      <c r="D38" s="363"/>
      <c r="E38" s="374"/>
    </row>
    <row r="39" spans="1:5" ht="195.75" customHeight="1">
      <c r="A39" s="335"/>
      <c r="B39" s="336"/>
      <c r="C39" s="336"/>
      <c r="D39" s="336"/>
      <c r="E39" s="336"/>
    </row>
    <row r="40" s="338" customFormat="1" ht="57" customHeight="1" thickBot="1">
      <c r="A40" s="337"/>
    </row>
    <row r="41" spans="1:5" s="338" customFormat="1" ht="12">
      <c r="A41" s="630" t="s">
        <v>243</v>
      </c>
      <c r="B41" s="632" t="s">
        <v>305</v>
      </c>
      <c r="C41" s="632"/>
      <c r="D41" s="636" t="s">
        <v>384</v>
      </c>
      <c r="E41" s="637"/>
    </row>
    <row r="42" spans="1:5" s="338" customFormat="1" ht="12.75" thickBot="1">
      <c r="A42" s="634"/>
      <c r="B42" s="635"/>
      <c r="C42" s="635"/>
      <c r="D42" s="642"/>
      <c r="E42" s="643"/>
    </row>
    <row r="43" spans="1:5" ht="15" customHeight="1">
      <c r="A43" s="356" t="s">
        <v>334</v>
      </c>
      <c r="B43" s="339" t="s">
        <v>322</v>
      </c>
      <c r="C43" s="339"/>
      <c r="D43" s="364"/>
      <c r="E43" s="375"/>
    </row>
    <row r="44" spans="1:5" ht="15" customHeight="1">
      <c r="A44" s="317" t="s">
        <v>335</v>
      </c>
      <c r="B44" s="341" t="s">
        <v>270</v>
      </c>
      <c r="C44" s="341" t="s">
        <v>306</v>
      </c>
      <c r="D44" s="318"/>
      <c r="E44" s="367"/>
    </row>
    <row r="45" spans="1:5" ht="15" customHeight="1">
      <c r="A45" s="317" t="s">
        <v>336</v>
      </c>
      <c r="B45" s="341"/>
      <c r="C45" s="341" t="s">
        <v>307</v>
      </c>
      <c r="D45" s="318"/>
      <c r="E45" s="367"/>
    </row>
    <row r="46" spans="1:5" ht="15" customHeight="1">
      <c r="A46" s="314" t="s">
        <v>337</v>
      </c>
      <c r="B46" s="315" t="s">
        <v>323</v>
      </c>
      <c r="C46" s="315"/>
      <c r="D46" s="362"/>
      <c r="E46" s="367">
        <v>258844</v>
      </c>
    </row>
    <row r="47" spans="1:5" ht="15" customHeight="1">
      <c r="A47" s="317" t="s">
        <v>338</v>
      </c>
      <c r="B47" s="341" t="s">
        <v>270</v>
      </c>
      <c r="C47" s="341" t="s">
        <v>308</v>
      </c>
      <c r="D47" s="318"/>
      <c r="E47" s="367">
        <v>10200</v>
      </c>
    </row>
    <row r="48" spans="1:5" ht="15" customHeight="1">
      <c r="A48" s="317" t="s">
        <v>339</v>
      </c>
      <c r="B48" s="341"/>
      <c r="C48" s="341" t="s">
        <v>309</v>
      </c>
      <c r="D48" s="318"/>
      <c r="E48" s="367"/>
    </row>
    <row r="49" spans="1:5" ht="15" customHeight="1">
      <c r="A49" s="314" t="s">
        <v>340</v>
      </c>
      <c r="B49" s="315" t="s">
        <v>310</v>
      </c>
      <c r="C49" s="315"/>
      <c r="D49" s="362"/>
      <c r="E49" s="367"/>
    </row>
    <row r="50" spans="1:5" ht="15" customHeight="1">
      <c r="A50" s="314" t="s">
        <v>341</v>
      </c>
      <c r="B50" s="315" t="s">
        <v>311</v>
      </c>
      <c r="C50" s="315"/>
      <c r="D50" s="362"/>
      <c r="E50" s="367">
        <v>13439</v>
      </c>
    </row>
    <row r="51" spans="1:5" ht="15" customHeight="1">
      <c r="A51" s="317" t="s">
        <v>342</v>
      </c>
      <c r="B51" s="341" t="s">
        <v>270</v>
      </c>
      <c r="C51" s="341" t="s">
        <v>312</v>
      </c>
      <c r="D51" s="318"/>
      <c r="E51" s="367"/>
    </row>
    <row r="52" spans="1:5" ht="15" customHeight="1">
      <c r="A52" s="317" t="s">
        <v>343</v>
      </c>
      <c r="B52" s="341"/>
      <c r="C52" s="341" t="s">
        <v>313</v>
      </c>
      <c r="D52" s="318"/>
      <c r="E52" s="367"/>
    </row>
    <row r="53" spans="1:5" ht="15" customHeight="1">
      <c r="A53" s="314" t="s">
        <v>344</v>
      </c>
      <c r="B53" s="315" t="s">
        <v>324</v>
      </c>
      <c r="C53" s="315"/>
      <c r="D53" s="362"/>
      <c r="E53" s="367">
        <v>30918</v>
      </c>
    </row>
    <row r="54" spans="1:5" ht="15" customHeight="1">
      <c r="A54" s="314" t="s">
        <v>345</v>
      </c>
      <c r="B54" s="315" t="s">
        <v>325</v>
      </c>
      <c r="C54" s="315"/>
      <c r="D54" s="362"/>
      <c r="E54" s="367">
        <v>14760</v>
      </c>
    </row>
    <row r="55" spans="1:5" ht="15" customHeight="1">
      <c r="A55" s="314" t="s">
        <v>346</v>
      </c>
      <c r="B55" s="315" t="s">
        <v>314</v>
      </c>
      <c r="C55" s="315"/>
      <c r="D55" s="362"/>
      <c r="E55" s="367">
        <v>315</v>
      </c>
    </row>
    <row r="56" spans="1:5" ht="15" customHeight="1">
      <c r="A56" s="317" t="s">
        <v>347</v>
      </c>
      <c r="B56" s="341" t="s">
        <v>315</v>
      </c>
      <c r="C56" s="341"/>
      <c r="D56" s="318"/>
      <c r="E56" s="367"/>
    </row>
    <row r="57" spans="1:5" ht="15" customHeight="1">
      <c r="A57" s="317" t="s">
        <v>348</v>
      </c>
      <c r="B57" s="341" t="s">
        <v>316</v>
      </c>
      <c r="C57" s="341"/>
      <c r="D57" s="318"/>
      <c r="E57" s="367"/>
    </row>
    <row r="58" spans="1:5" ht="15" customHeight="1">
      <c r="A58" s="314" t="s">
        <v>349</v>
      </c>
      <c r="B58" s="344" t="s">
        <v>317</v>
      </c>
      <c r="C58" s="341"/>
      <c r="D58" s="318"/>
      <c r="E58" s="367">
        <v>61932</v>
      </c>
    </row>
    <row r="59" spans="1:5" ht="15" customHeight="1">
      <c r="A59" s="317" t="s">
        <v>350</v>
      </c>
      <c r="B59" s="341" t="s">
        <v>318</v>
      </c>
      <c r="C59" s="341"/>
      <c r="D59" s="318"/>
      <c r="E59" s="367"/>
    </row>
    <row r="60" spans="1:5" ht="15" customHeight="1">
      <c r="A60" s="314" t="s">
        <v>351</v>
      </c>
      <c r="B60" s="315" t="s">
        <v>319</v>
      </c>
      <c r="C60" s="315"/>
      <c r="D60" s="362"/>
      <c r="E60" s="376">
        <f>SUM(E58:E59,E46,E50,E53:E55)</f>
        <v>380208</v>
      </c>
    </row>
    <row r="61" spans="1:5" ht="15" customHeight="1">
      <c r="A61" s="330"/>
      <c r="B61" s="315" t="s">
        <v>320</v>
      </c>
      <c r="C61" s="315"/>
      <c r="D61" s="362"/>
      <c r="E61" s="367"/>
    </row>
    <row r="62" spans="1:5" ht="15" customHeight="1" thickBot="1">
      <c r="A62" s="333" t="s">
        <v>352</v>
      </c>
      <c r="B62" s="334" t="s">
        <v>321</v>
      </c>
      <c r="C62" s="334"/>
      <c r="D62" s="363"/>
      <c r="E62" s="377"/>
    </row>
    <row r="63" ht="15" customHeight="1"/>
    <row r="64" ht="12.75" customHeight="1"/>
    <row r="65" spans="1:5" ht="24" customHeight="1">
      <c r="A65" s="626" t="s">
        <v>353</v>
      </c>
      <c r="B65" s="626"/>
      <c r="C65" s="626"/>
      <c r="D65" s="626"/>
      <c r="E65" s="626"/>
    </row>
    <row r="66" spans="1:5" ht="21.75" customHeight="1">
      <c r="A66" s="629" t="s">
        <v>354</v>
      </c>
      <c r="B66" s="629"/>
      <c r="C66" s="629"/>
      <c r="D66" s="629"/>
      <c r="E66" s="629"/>
    </row>
    <row r="67" spans="1:5" ht="14.25" customHeight="1" thickBot="1">
      <c r="A67" s="357"/>
      <c r="B67" s="357"/>
      <c r="C67" s="357"/>
      <c r="D67" s="357"/>
      <c r="E67" s="357"/>
    </row>
    <row r="68" spans="1:5" ht="15" customHeight="1">
      <c r="A68" s="523" t="s">
        <v>578</v>
      </c>
      <c r="B68" s="644" t="s">
        <v>571</v>
      </c>
      <c r="C68" s="645"/>
      <c r="D68" s="365"/>
      <c r="E68" s="396">
        <v>51374</v>
      </c>
    </row>
    <row r="69" spans="1:5" ht="15" customHeight="1">
      <c r="A69" s="524" t="s">
        <v>579</v>
      </c>
      <c r="B69" s="640" t="s">
        <v>572</v>
      </c>
      <c r="C69" s="641"/>
      <c r="D69" s="318"/>
      <c r="E69" s="397">
        <v>10568</v>
      </c>
    </row>
    <row r="70" spans="1:5" ht="15" customHeight="1">
      <c r="A70" s="524" t="s">
        <v>580</v>
      </c>
      <c r="B70" s="640" t="s">
        <v>573</v>
      </c>
      <c r="C70" s="641"/>
      <c r="D70" s="318"/>
      <c r="E70" s="397">
        <v>168335</v>
      </c>
    </row>
    <row r="71" spans="1:5" ht="15" customHeight="1">
      <c r="A71" s="524" t="s">
        <v>581</v>
      </c>
      <c r="B71" s="640" t="s">
        <v>574</v>
      </c>
      <c r="C71" s="641"/>
      <c r="D71" s="318"/>
      <c r="E71" s="397">
        <v>2000</v>
      </c>
    </row>
    <row r="72" spans="1:5" ht="15" customHeight="1">
      <c r="A72" s="524" t="s">
        <v>582</v>
      </c>
      <c r="B72" s="640" t="s">
        <v>575</v>
      </c>
      <c r="C72" s="641"/>
      <c r="D72" s="318"/>
      <c r="E72" s="397">
        <v>6250</v>
      </c>
    </row>
    <row r="73" spans="1:5" ht="15" customHeight="1">
      <c r="A73" s="525" t="s">
        <v>583</v>
      </c>
      <c r="B73" s="640" t="s">
        <v>576</v>
      </c>
      <c r="C73" s="641"/>
      <c r="D73" s="321"/>
      <c r="E73" s="398">
        <v>9847</v>
      </c>
    </row>
    <row r="74" spans="1:5" ht="15" customHeight="1">
      <c r="A74" s="525" t="s">
        <v>584</v>
      </c>
      <c r="B74" s="640" t="s">
        <v>362</v>
      </c>
      <c r="C74" s="641"/>
      <c r="D74" s="321"/>
      <c r="E74" s="398">
        <v>10470</v>
      </c>
    </row>
    <row r="75" spans="1:5" ht="15" customHeight="1" thickBot="1">
      <c r="A75" s="393"/>
      <c r="B75" s="640" t="s">
        <v>577</v>
      </c>
      <c r="C75" s="641"/>
      <c r="D75" s="321"/>
      <c r="E75" s="398">
        <v>10200</v>
      </c>
    </row>
    <row r="76" spans="1:5" ht="13.5" thickBot="1">
      <c r="A76" s="360"/>
      <c r="B76" s="361" t="s">
        <v>355</v>
      </c>
      <c r="C76" s="361"/>
      <c r="D76" s="366"/>
      <c r="E76" s="378">
        <f>SUM(E68:E74)</f>
        <v>258844</v>
      </c>
    </row>
    <row r="78" ht="21.75" customHeight="1"/>
    <row r="79" spans="1:5" ht="15.75">
      <c r="A79" s="626" t="s">
        <v>356</v>
      </c>
      <c r="B79" s="626"/>
      <c r="C79" s="626"/>
      <c r="D79" s="626"/>
      <c r="E79" s="626"/>
    </row>
    <row r="80" ht="13.5" thickBot="1">
      <c r="E80" s="358"/>
    </row>
    <row r="81" spans="1:5" ht="12.75">
      <c r="A81" s="359"/>
      <c r="B81" s="339" t="s">
        <v>359</v>
      </c>
      <c r="C81" s="380"/>
      <c r="D81" s="380" t="s">
        <v>357</v>
      </c>
      <c r="E81" s="381" t="s">
        <v>358</v>
      </c>
    </row>
    <row r="82" spans="1:5" ht="12.75">
      <c r="A82" s="524" t="s">
        <v>578</v>
      </c>
      <c r="B82" s="382"/>
      <c r="C82" s="382" t="s">
        <v>571</v>
      </c>
      <c r="D82" s="384">
        <v>49363</v>
      </c>
      <c r="E82" s="343">
        <v>51374</v>
      </c>
    </row>
    <row r="83" spans="1:5" ht="12.75">
      <c r="A83" s="340"/>
      <c r="B83" s="341"/>
      <c r="C83" s="383"/>
      <c r="D83" s="384"/>
      <c r="E83" s="343"/>
    </row>
    <row r="84" spans="1:5" ht="13.5" thickBot="1">
      <c r="A84" s="342"/>
      <c r="B84" s="385" t="s">
        <v>355</v>
      </c>
      <c r="C84" s="385"/>
      <c r="D84" s="386">
        <f>SUM(D82:D83)</f>
        <v>49363</v>
      </c>
      <c r="E84" s="387">
        <f>SUM(E82:E83)</f>
        <v>51374</v>
      </c>
    </row>
    <row r="87" spans="4:5" ht="12.75">
      <c r="D87" s="379"/>
      <c r="E87" s="379"/>
    </row>
    <row r="88" spans="4:5" ht="12.75">
      <c r="D88" s="379"/>
      <c r="E88" s="379"/>
    </row>
    <row r="89" spans="4:5" ht="12.75">
      <c r="D89" s="379"/>
      <c r="E89" s="379"/>
    </row>
    <row r="90" spans="4:5" ht="12.75">
      <c r="D90" s="379"/>
      <c r="E90" s="379"/>
    </row>
    <row r="91" spans="4:5" ht="12.75">
      <c r="D91" s="379"/>
      <c r="E91" s="379"/>
    </row>
    <row r="92" spans="4:5" ht="12.75">
      <c r="D92" s="379"/>
      <c r="E92" s="379"/>
    </row>
    <row r="93" spans="4:5" ht="12.75">
      <c r="D93" s="379"/>
      <c r="E93" s="379"/>
    </row>
  </sheetData>
  <mergeCells count="19">
    <mergeCell ref="B75:C75"/>
    <mergeCell ref="D41:E42"/>
    <mergeCell ref="B70:C70"/>
    <mergeCell ref="B73:C73"/>
    <mergeCell ref="B74:C74"/>
    <mergeCell ref="B68:C68"/>
    <mergeCell ref="B69:C69"/>
    <mergeCell ref="B71:C71"/>
    <mergeCell ref="B72:C72"/>
    <mergeCell ref="D1:E1"/>
    <mergeCell ref="A79:E79"/>
    <mergeCell ref="A65:E65"/>
    <mergeCell ref="A2:E2"/>
    <mergeCell ref="A66:E66"/>
    <mergeCell ref="A4:A5"/>
    <mergeCell ref="B4:C5"/>
    <mergeCell ref="A41:A42"/>
    <mergeCell ref="B41:C42"/>
    <mergeCell ref="D4:E5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workbookViewId="0" topLeftCell="A37">
      <selection activeCell="B20" sqref="B20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253" t="s">
        <v>606</v>
      </c>
    </row>
    <row r="2" spans="1:2" ht="15.75" customHeight="1">
      <c r="A2" s="6" t="s">
        <v>385</v>
      </c>
      <c r="B2" s="14"/>
    </row>
    <row r="3" spans="1:2" ht="15.75" customHeight="1">
      <c r="A3" s="6" t="s">
        <v>35</v>
      </c>
      <c r="B3" s="14"/>
    </row>
    <row r="4" spans="1:2" ht="15.75" customHeight="1">
      <c r="A4" s="6"/>
      <c r="B4" s="14"/>
    </row>
    <row r="5" spans="1:2" ht="15.75" customHeight="1">
      <c r="A5" s="6"/>
      <c r="B5" s="14"/>
    </row>
    <row r="6" spans="1:2" ht="9.75" customHeight="1" thickBot="1">
      <c r="A6" s="1"/>
      <c r="B6" s="15" t="s">
        <v>0</v>
      </c>
    </row>
    <row r="7" spans="1:2" s="138" customFormat="1" ht="15.75" customHeight="1" thickBot="1">
      <c r="A7" s="252" t="s">
        <v>36</v>
      </c>
      <c r="B7" s="347" t="s">
        <v>123</v>
      </c>
    </row>
    <row r="8" spans="1:2" s="147" customFormat="1" ht="12.75" customHeight="1">
      <c r="A8" s="190" t="s">
        <v>235</v>
      </c>
      <c r="B8" s="348"/>
    </row>
    <row r="9" spans="1:2" s="147" customFormat="1" ht="12.75">
      <c r="A9" s="191" t="s">
        <v>236</v>
      </c>
      <c r="B9" s="192">
        <v>500</v>
      </c>
    </row>
    <row r="10" spans="1:2" s="147" customFormat="1" ht="12.75">
      <c r="A10" s="191" t="s">
        <v>229</v>
      </c>
      <c r="B10" s="192">
        <v>50</v>
      </c>
    </row>
    <row r="11" spans="1:2" s="147" customFormat="1" ht="12.75">
      <c r="A11" s="191" t="s">
        <v>230</v>
      </c>
      <c r="B11" s="192">
        <v>276</v>
      </c>
    </row>
    <row r="12" spans="1:2" s="147" customFormat="1" ht="12.75">
      <c r="A12" s="191" t="s">
        <v>231</v>
      </c>
      <c r="B12" s="192">
        <v>755</v>
      </c>
    </row>
    <row r="13" spans="1:2" s="147" customFormat="1" ht="12.75">
      <c r="A13" s="191" t="s">
        <v>363</v>
      </c>
      <c r="B13" s="192">
        <v>50</v>
      </c>
    </row>
    <row r="14" spans="1:2" s="147" customFormat="1" ht="12.75">
      <c r="A14" s="193" t="s">
        <v>157</v>
      </c>
      <c r="B14" s="192"/>
    </row>
    <row r="15" spans="1:2" s="147" customFormat="1" ht="12.75">
      <c r="A15" s="191" t="s">
        <v>159</v>
      </c>
      <c r="B15" s="192">
        <v>2104</v>
      </c>
    </row>
    <row r="16" spans="1:2" s="147" customFormat="1" ht="12.75">
      <c r="A16" s="193" t="s">
        <v>552</v>
      </c>
      <c r="B16" s="192"/>
    </row>
    <row r="17" spans="1:2" s="147" customFormat="1" ht="12.75">
      <c r="A17" s="191" t="s">
        <v>162</v>
      </c>
      <c r="B17" s="192">
        <v>4000</v>
      </c>
    </row>
    <row r="18" spans="1:2" s="147" customFormat="1" ht="12.75">
      <c r="A18" s="191" t="s">
        <v>37</v>
      </c>
      <c r="B18" s="192">
        <v>1280</v>
      </c>
    </row>
    <row r="19" spans="1:2" s="147" customFormat="1" ht="12.75">
      <c r="A19" s="191" t="s">
        <v>613</v>
      </c>
      <c r="B19" s="192">
        <v>500</v>
      </c>
    </row>
    <row r="20" spans="1:2" s="147" customFormat="1" ht="12.75">
      <c r="A20" s="306" t="s">
        <v>502</v>
      </c>
      <c r="B20" s="192"/>
    </row>
    <row r="21" spans="1:2" s="47" customFormat="1" ht="12.75">
      <c r="A21" s="305" t="s">
        <v>237</v>
      </c>
      <c r="B21" s="194">
        <v>6300</v>
      </c>
    </row>
    <row r="22" spans="1:2" s="147" customFormat="1" ht="12.75">
      <c r="A22" s="193" t="s">
        <v>519</v>
      </c>
      <c r="B22" s="192"/>
    </row>
    <row r="23" spans="1:2" s="147" customFormat="1" ht="12.75">
      <c r="A23" s="191" t="s">
        <v>158</v>
      </c>
      <c r="B23" s="192">
        <v>11309</v>
      </c>
    </row>
    <row r="24" spans="1:2" s="147" customFormat="1" ht="12.75">
      <c r="A24" s="191" t="s">
        <v>560</v>
      </c>
      <c r="B24" s="192">
        <v>57966</v>
      </c>
    </row>
    <row r="25" spans="1:2" s="147" customFormat="1" ht="12.75">
      <c r="A25" s="193" t="s">
        <v>521</v>
      </c>
      <c r="B25" s="192"/>
    </row>
    <row r="26" spans="1:2" s="147" customFormat="1" ht="12.75">
      <c r="A26" s="191" t="s">
        <v>553</v>
      </c>
      <c r="B26" s="192">
        <v>17301</v>
      </c>
    </row>
    <row r="27" spans="1:2" s="147" customFormat="1" ht="12.75">
      <c r="A27" s="191" t="s">
        <v>232</v>
      </c>
      <c r="B27" s="192">
        <v>9901</v>
      </c>
    </row>
    <row r="28" spans="1:2" s="147" customFormat="1" ht="12.75">
      <c r="A28" s="193" t="s">
        <v>554</v>
      </c>
      <c r="B28" s="192"/>
    </row>
    <row r="29" spans="1:2" s="147" customFormat="1" ht="12.75">
      <c r="A29" s="191" t="s">
        <v>38</v>
      </c>
      <c r="B29" s="192">
        <v>3900</v>
      </c>
    </row>
    <row r="30" spans="1:2" s="147" customFormat="1" ht="12.75">
      <c r="A30" s="346" t="s">
        <v>328</v>
      </c>
      <c r="B30" s="192">
        <v>370</v>
      </c>
    </row>
    <row r="31" spans="1:2" s="147" customFormat="1" ht="12.75">
      <c r="A31" s="191" t="s">
        <v>556</v>
      </c>
      <c r="B31" s="192">
        <v>6150</v>
      </c>
    </row>
    <row r="32" spans="1:2" s="147" customFormat="1" ht="12.75">
      <c r="A32" s="191" t="s">
        <v>132</v>
      </c>
      <c r="B32" s="192">
        <v>12000</v>
      </c>
    </row>
    <row r="33" spans="1:2" s="147" customFormat="1" ht="12.75">
      <c r="A33" s="191" t="s">
        <v>555</v>
      </c>
      <c r="B33" s="192">
        <v>4560</v>
      </c>
    </row>
    <row r="34" spans="1:2" s="147" customFormat="1" ht="12.75">
      <c r="A34" s="346" t="s">
        <v>329</v>
      </c>
      <c r="B34" s="192">
        <v>9274</v>
      </c>
    </row>
    <row r="35" spans="1:2" s="147" customFormat="1" ht="12.75">
      <c r="A35" s="191" t="s">
        <v>233</v>
      </c>
      <c r="B35" s="192">
        <v>2016</v>
      </c>
    </row>
    <row r="36" spans="1:2" s="147" customFormat="1" ht="12.75">
      <c r="A36" s="191" t="s">
        <v>133</v>
      </c>
      <c r="B36" s="192">
        <v>21500</v>
      </c>
    </row>
    <row r="37" spans="1:2" s="147" customFormat="1" ht="12.75">
      <c r="A37" s="191" t="s">
        <v>364</v>
      </c>
      <c r="B37" s="192">
        <v>2000</v>
      </c>
    </row>
    <row r="38" spans="1:2" s="147" customFormat="1" ht="12.75">
      <c r="A38" s="191" t="s">
        <v>40</v>
      </c>
      <c r="B38" s="192">
        <v>2350</v>
      </c>
    </row>
    <row r="39" spans="1:2" s="147" customFormat="1" ht="12.75">
      <c r="A39" s="191" t="s">
        <v>134</v>
      </c>
      <c r="B39" s="192">
        <v>3300</v>
      </c>
    </row>
    <row r="40" spans="1:2" s="147" customFormat="1" ht="12.75">
      <c r="A40" s="191" t="s">
        <v>135</v>
      </c>
      <c r="B40" s="192">
        <v>3000</v>
      </c>
    </row>
    <row r="41" spans="1:4" s="147" customFormat="1" ht="12.75">
      <c r="A41" s="191" t="s">
        <v>41</v>
      </c>
      <c r="B41" s="192">
        <v>4000</v>
      </c>
      <c r="D41" s="394"/>
    </row>
    <row r="42" spans="1:4" s="147" customFormat="1" ht="12.75">
      <c r="A42" s="346" t="s">
        <v>598</v>
      </c>
      <c r="B42" s="192">
        <v>21000</v>
      </c>
      <c r="D42" s="394"/>
    </row>
    <row r="43" spans="1:2" s="147" customFormat="1" ht="12.75">
      <c r="A43" s="346" t="s">
        <v>599</v>
      </c>
      <c r="B43" s="192">
        <v>1600</v>
      </c>
    </row>
    <row r="44" spans="1:2" s="147" customFormat="1" ht="12.75">
      <c r="A44" s="129" t="s">
        <v>39</v>
      </c>
      <c r="B44" s="192">
        <v>1100</v>
      </c>
    </row>
    <row r="45" spans="1:4" s="147" customFormat="1" ht="12.75">
      <c r="A45" s="191" t="s">
        <v>125</v>
      </c>
      <c r="B45" s="192">
        <v>405</v>
      </c>
      <c r="D45" s="394"/>
    </row>
    <row r="46" spans="1:2" s="147" customFormat="1" ht="12.75">
      <c r="A46" s="193" t="s">
        <v>518</v>
      </c>
      <c r="B46" s="192"/>
    </row>
    <row r="47" spans="1:2" s="147" customFormat="1" ht="12.75">
      <c r="A47" s="191" t="s">
        <v>331</v>
      </c>
      <c r="B47" s="192">
        <v>600</v>
      </c>
    </row>
    <row r="48" spans="1:2" s="507" customFormat="1" ht="12.75">
      <c r="A48" s="193" t="s">
        <v>497</v>
      </c>
      <c r="B48" s="506"/>
    </row>
    <row r="49" spans="1:2" s="147" customFormat="1" ht="12.75">
      <c r="A49" s="191" t="s">
        <v>332</v>
      </c>
      <c r="B49" s="192">
        <v>13439</v>
      </c>
    </row>
    <row r="50" spans="1:2" s="147" customFormat="1" ht="12.75">
      <c r="A50" s="193" t="s">
        <v>551</v>
      </c>
      <c r="B50" s="192"/>
    </row>
    <row r="51" spans="1:2" s="147" customFormat="1" ht="12.75">
      <c r="A51" s="345" t="s">
        <v>327</v>
      </c>
      <c r="B51" s="192">
        <v>414</v>
      </c>
    </row>
    <row r="52" spans="1:2" s="147" customFormat="1" ht="12.75">
      <c r="A52" s="191" t="s">
        <v>151</v>
      </c>
      <c r="B52" s="192">
        <v>138</v>
      </c>
    </row>
    <row r="53" spans="1:2" s="147" customFormat="1" ht="12.75">
      <c r="A53" s="193" t="s">
        <v>46</v>
      </c>
      <c r="B53" s="198"/>
    </row>
    <row r="54" spans="1:2" s="147" customFormat="1" ht="12.75">
      <c r="A54" s="345" t="s">
        <v>326</v>
      </c>
      <c r="B54" s="192">
        <v>5480</v>
      </c>
    </row>
    <row r="55" spans="1:2" s="147" customFormat="1" ht="12.75">
      <c r="A55" s="345" t="s">
        <v>365</v>
      </c>
      <c r="B55" s="192">
        <v>600</v>
      </c>
    </row>
    <row r="56" spans="1:2" s="147" customFormat="1" ht="12.75">
      <c r="A56" s="345" t="s">
        <v>366</v>
      </c>
      <c r="B56" s="192">
        <v>3750</v>
      </c>
    </row>
    <row r="57" spans="1:2" s="147" customFormat="1" ht="12.75">
      <c r="A57" s="193" t="s">
        <v>234</v>
      </c>
      <c r="B57" s="192"/>
    </row>
    <row r="58" spans="1:2" s="147" customFormat="1" ht="12.75">
      <c r="A58" s="191" t="s">
        <v>367</v>
      </c>
      <c r="B58" s="192">
        <v>14000</v>
      </c>
    </row>
    <row r="59" spans="1:2" s="147" customFormat="1" ht="12.75">
      <c r="A59" s="129" t="s">
        <v>557</v>
      </c>
      <c r="B59" s="192">
        <v>750</v>
      </c>
    </row>
    <row r="60" spans="1:2" s="75" customFormat="1" ht="12.75">
      <c r="A60" s="191" t="s">
        <v>368</v>
      </c>
      <c r="B60" s="192">
        <v>13200</v>
      </c>
    </row>
    <row r="61" spans="1:2" s="75" customFormat="1" ht="12.75">
      <c r="A61" s="519" t="s">
        <v>539</v>
      </c>
      <c r="B61" s="518"/>
    </row>
    <row r="62" spans="1:2" s="75" customFormat="1" ht="13.5" thickBot="1">
      <c r="A62" s="520" t="s">
        <v>561</v>
      </c>
      <c r="B62" s="521">
        <v>2715</v>
      </c>
    </row>
    <row r="63" spans="1:2" s="197" customFormat="1" ht="13.5" thickBot="1">
      <c r="A63" s="195" t="s">
        <v>19</v>
      </c>
      <c r="B63" s="196">
        <f>SUM(B8:B62)</f>
        <v>265903</v>
      </c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0">
      <selection activeCell="B22" sqref="B22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42" t="s">
        <v>607</v>
      </c>
      <c r="D1" s="186"/>
    </row>
    <row r="2" spans="1:4" ht="19.5">
      <c r="A2" s="6" t="s">
        <v>49</v>
      </c>
      <c r="B2" s="4"/>
      <c r="C2" s="4"/>
      <c r="D2" s="4"/>
    </row>
    <row r="3" spans="1:4" ht="19.5">
      <c r="A3" s="6" t="s">
        <v>377</v>
      </c>
      <c r="B3" s="4"/>
      <c r="C3" s="4"/>
      <c r="D3" s="4"/>
    </row>
    <row r="4" spans="1:4" ht="13.5" thickBot="1">
      <c r="A4" s="36"/>
      <c r="B4" s="36"/>
      <c r="C4" s="36"/>
      <c r="D4" s="15" t="s">
        <v>0</v>
      </c>
    </row>
    <row r="5" spans="1:4" s="147" customFormat="1" ht="12.75">
      <c r="A5" s="182" t="s">
        <v>16</v>
      </c>
      <c r="B5" s="183">
        <v>2010</v>
      </c>
      <c r="C5" s="183">
        <v>2011</v>
      </c>
      <c r="D5" s="184">
        <v>2012</v>
      </c>
    </row>
    <row r="6" spans="1:4" s="147" customFormat="1" ht="13.5" thickBot="1">
      <c r="A6" s="185" t="s">
        <v>50</v>
      </c>
      <c r="B6" s="37"/>
      <c r="C6" s="37"/>
      <c r="D6" s="38"/>
    </row>
    <row r="7" spans="1:4" s="138" customFormat="1" ht="33.75">
      <c r="A7" s="176" t="s">
        <v>164</v>
      </c>
      <c r="B7" s="222">
        <v>134686</v>
      </c>
      <c r="C7" s="223">
        <v>140000</v>
      </c>
      <c r="D7" s="224">
        <v>150000</v>
      </c>
    </row>
    <row r="8" spans="1:4" ht="13.5" customHeight="1">
      <c r="A8" s="177" t="s">
        <v>52</v>
      </c>
      <c r="B8" s="200">
        <v>270680</v>
      </c>
      <c r="C8" s="201">
        <v>280000</v>
      </c>
      <c r="D8" s="202">
        <v>300000</v>
      </c>
    </row>
    <row r="9" spans="1:4" ht="18.75" customHeight="1">
      <c r="A9" s="177" t="s">
        <v>53</v>
      </c>
      <c r="B9" s="201">
        <v>1936397</v>
      </c>
      <c r="C9" s="201">
        <v>2050000</v>
      </c>
      <c r="D9" s="203">
        <v>2150000</v>
      </c>
    </row>
    <row r="10" spans="1:4" ht="12.75">
      <c r="A10" s="177" t="s">
        <v>165</v>
      </c>
      <c r="B10" s="200"/>
      <c r="C10" s="201"/>
      <c r="D10" s="202"/>
    </row>
    <row r="11" spans="1:4" ht="12.75">
      <c r="A11" s="177" t="s">
        <v>166</v>
      </c>
      <c r="B11" s="200">
        <v>99810</v>
      </c>
      <c r="C11" s="201">
        <v>100000</v>
      </c>
      <c r="D11" s="202">
        <v>100000</v>
      </c>
    </row>
    <row r="12" spans="1:4" ht="12.75">
      <c r="A12" s="177" t="s">
        <v>167</v>
      </c>
      <c r="B12" s="200"/>
      <c r="C12" s="201"/>
      <c r="D12" s="202"/>
    </row>
    <row r="13" spans="1:4" ht="12.75">
      <c r="A13" s="177" t="s">
        <v>55</v>
      </c>
      <c r="B13" s="200">
        <v>3900</v>
      </c>
      <c r="C13" s="201"/>
      <c r="D13" s="204"/>
    </row>
    <row r="14" spans="1:4" ht="12.75">
      <c r="A14" s="177" t="s">
        <v>56</v>
      </c>
      <c r="B14" s="200">
        <v>406622</v>
      </c>
      <c r="C14" s="201">
        <v>526631</v>
      </c>
      <c r="D14" s="202">
        <v>501070</v>
      </c>
    </row>
    <row r="15" spans="1:4" ht="12.75">
      <c r="A15" s="177" t="s">
        <v>57</v>
      </c>
      <c r="B15" s="200"/>
      <c r="C15" s="201"/>
      <c r="D15" s="202"/>
    </row>
    <row r="16" spans="1:4" ht="12.75">
      <c r="A16" s="177" t="s">
        <v>58</v>
      </c>
      <c r="B16" s="200">
        <v>10000</v>
      </c>
      <c r="C16" s="201"/>
      <c r="D16" s="202"/>
    </row>
    <row r="17" spans="1:4" ht="12.75">
      <c r="A17" s="178" t="s">
        <v>59</v>
      </c>
      <c r="B17" s="205">
        <f>SUM(B7:B16)</f>
        <v>2862095</v>
      </c>
      <c r="C17" s="206">
        <f>SUM(C7:C16)</f>
        <v>3096631</v>
      </c>
      <c r="D17" s="207">
        <f>SUM(D7:D16)</f>
        <v>3201070</v>
      </c>
    </row>
    <row r="18" spans="1:4" ht="12.75">
      <c r="A18" s="177" t="s">
        <v>60</v>
      </c>
      <c r="B18" s="200">
        <v>1392509</v>
      </c>
      <c r="C18" s="201">
        <v>1400000</v>
      </c>
      <c r="D18" s="202">
        <v>1400000</v>
      </c>
    </row>
    <row r="19" spans="1:4" ht="12.75">
      <c r="A19" s="177" t="s">
        <v>61</v>
      </c>
      <c r="B19" s="200">
        <v>310283</v>
      </c>
      <c r="C19" s="201">
        <v>310000</v>
      </c>
      <c r="D19" s="202">
        <v>310000</v>
      </c>
    </row>
    <row r="20" spans="1:4" ht="22.5">
      <c r="A20" s="177" t="s">
        <v>128</v>
      </c>
      <c r="B20" s="200">
        <v>636813</v>
      </c>
      <c r="C20" s="201">
        <v>650000</v>
      </c>
      <c r="D20" s="202">
        <v>650000</v>
      </c>
    </row>
    <row r="21" spans="1:4" ht="12.75">
      <c r="A21" s="177" t="s">
        <v>168</v>
      </c>
      <c r="B21" s="200">
        <v>126275</v>
      </c>
      <c r="C21" s="201">
        <v>125000</v>
      </c>
      <c r="D21" s="202">
        <v>125000</v>
      </c>
    </row>
    <row r="22" spans="1:4" ht="12.75">
      <c r="A22" s="177" t="s">
        <v>169</v>
      </c>
      <c r="B22" s="200">
        <v>27754</v>
      </c>
      <c r="C22" s="201">
        <v>25000</v>
      </c>
      <c r="D22" s="202">
        <v>25000</v>
      </c>
    </row>
    <row r="23" spans="1:4" ht="12.75">
      <c r="A23" s="177" t="s">
        <v>170</v>
      </c>
      <c r="B23" s="200"/>
      <c r="C23" s="201"/>
      <c r="D23" s="202"/>
    </row>
    <row r="24" spans="1:4" ht="12.75">
      <c r="A24" s="177" t="s">
        <v>64</v>
      </c>
      <c r="B24" s="200">
        <v>112103</v>
      </c>
      <c r="C24" s="201">
        <v>110000</v>
      </c>
      <c r="D24" s="202">
        <v>110000</v>
      </c>
    </row>
    <row r="25" spans="1:4" ht="12.75">
      <c r="A25" s="177" t="s">
        <v>65</v>
      </c>
      <c r="B25" s="200"/>
      <c r="C25" s="201"/>
      <c r="D25" s="202"/>
    </row>
    <row r="26" spans="1:4" ht="12.75">
      <c r="A26" s="177" t="s">
        <v>66</v>
      </c>
      <c r="B26" s="200">
        <v>189186</v>
      </c>
      <c r="C26" s="201">
        <v>413192</v>
      </c>
      <c r="D26" s="202">
        <v>526631</v>
      </c>
    </row>
    <row r="27" spans="1:4" ht="12.75">
      <c r="A27" s="177" t="s">
        <v>67</v>
      </c>
      <c r="B27" s="200">
        <v>30975</v>
      </c>
      <c r="C27" s="201">
        <v>35000</v>
      </c>
      <c r="D27" s="202">
        <v>32000</v>
      </c>
    </row>
    <row r="28" spans="1:4" ht="12.75">
      <c r="A28" s="177" t="s">
        <v>68</v>
      </c>
      <c r="B28" s="200"/>
      <c r="C28" s="201"/>
      <c r="D28" s="202"/>
    </row>
    <row r="29" spans="1:4" ht="12.75">
      <c r="A29" s="177" t="s">
        <v>69</v>
      </c>
      <c r="B29" s="200">
        <v>38721</v>
      </c>
      <c r="C29" s="201">
        <v>40000</v>
      </c>
      <c r="D29" s="202">
        <v>40000</v>
      </c>
    </row>
    <row r="30" spans="1:4" ht="13.5" thickBot="1">
      <c r="A30" s="39" t="s">
        <v>70</v>
      </c>
      <c r="B30" s="219">
        <f>SUM(B18:B29)</f>
        <v>2864619</v>
      </c>
      <c r="C30" s="220">
        <f>SUM(C18:C29)</f>
        <v>3108192</v>
      </c>
      <c r="D30" s="221">
        <f>SUM(D18:D29)</f>
        <v>3218631</v>
      </c>
    </row>
    <row r="31" spans="1:4" s="147" customFormat="1" ht="13.5" thickBot="1">
      <c r="A31" s="646" t="s">
        <v>71</v>
      </c>
      <c r="B31" s="647"/>
      <c r="C31" s="647"/>
      <c r="D31" s="648"/>
    </row>
    <row r="32" spans="1:4" ht="22.5">
      <c r="A32" s="176" t="s">
        <v>171</v>
      </c>
      <c r="B32" s="579">
        <v>38924</v>
      </c>
      <c r="C32" s="395">
        <v>50000</v>
      </c>
      <c r="D32" s="208">
        <v>50000</v>
      </c>
    </row>
    <row r="33" spans="1:4" ht="12.75">
      <c r="A33" s="179" t="s">
        <v>172</v>
      </c>
      <c r="B33" s="209">
        <v>12000</v>
      </c>
      <c r="C33" s="199">
        <v>20000</v>
      </c>
      <c r="D33" s="210">
        <v>20000</v>
      </c>
    </row>
    <row r="34" spans="1:4" ht="12.75">
      <c r="A34" s="177" t="s">
        <v>173</v>
      </c>
      <c r="B34" s="211"/>
      <c r="C34" s="201"/>
      <c r="D34" s="212"/>
    </row>
    <row r="35" spans="1:4" ht="12.75">
      <c r="A35" s="177" t="s">
        <v>174</v>
      </c>
      <c r="B35" s="580">
        <v>76033</v>
      </c>
      <c r="C35" s="201">
        <v>666000</v>
      </c>
      <c r="D35" s="212">
        <v>450000</v>
      </c>
    </row>
    <row r="36" spans="1:4" ht="12.75">
      <c r="A36" s="177" t="s">
        <v>175</v>
      </c>
      <c r="B36" s="211">
        <v>21784</v>
      </c>
      <c r="C36" s="201">
        <v>22000</v>
      </c>
      <c r="D36" s="212">
        <v>22000</v>
      </c>
    </row>
    <row r="37" spans="1:4" ht="12.75">
      <c r="A37" s="177" t="s">
        <v>176</v>
      </c>
      <c r="B37" s="211"/>
      <c r="C37" s="201"/>
      <c r="D37" s="212"/>
    </row>
    <row r="38" spans="1:4" ht="12.75">
      <c r="A38" s="177" t="s">
        <v>74</v>
      </c>
      <c r="B38" s="211">
        <v>33667</v>
      </c>
      <c r="C38" s="201"/>
      <c r="D38" s="212"/>
    </row>
    <row r="39" spans="1:4" ht="12.75">
      <c r="A39" s="177" t="s">
        <v>75</v>
      </c>
      <c r="B39" s="211">
        <v>315</v>
      </c>
      <c r="C39" s="201">
        <v>1000</v>
      </c>
      <c r="D39" s="212">
        <v>1000</v>
      </c>
    </row>
    <row r="40" spans="1:4" ht="12.75">
      <c r="A40" s="177" t="s">
        <v>76</v>
      </c>
      <c r="B40" s="211"/>
      <c r="C40" s="201"/>
      <c r="D40" s="212"/>
    </row>
    <row r="41" spans="1:4" ht="12.75">
      <c r="A41" s="177" t="s">
        <v>48</v>
      </c>
      <c r="B41" s="211">
        <v>140909</v>
      </c>
      <c r="C41" s="201">
        <v>50000</v>
      </c>
      <c r="D41" s="212">
        <v>50000</v>
      </c>
    </row>
    <row r="42" spans="1:4" ht="12.75">
      <c r="A42" s="177" t="s">
        <v>77</v>
      </c>
      <c r="B42" s="211"/>
      <c r="C42" s="201"/>
      <c r="D42" s="212"/>
    </row>
    <row r="43" spans="1:4" ht="12.75">
      <c r="A43" s="177" t="s">
        <v>78</v>
      </c>
      <c r="B43" s="211">
        <v>59100</v>
      </c>
      <c r="C43" s="201"/>
      <c r="D43" s="212"/>
    </row>
    <row r="44" spans="1:4" ht="12.75">
      <c r="A44" s="178" t="s">
        <v>79</v>
      </c>
      <c r="B44" s="213">
        <f>SUM(B32:B43)</f>
        <v>382732</v>
      </c>
      <c r="C44" s="213">
        <f>SUM(C32:C43)</f>
        <v>809000</v>
      </c>
      <c r="D44" s="214">
        <f>SUM(D32:D43)</f>
        <v>593000</v>
      </c>
    </row>
    <row r="45" spans="1:4" ht="12.75">
      <c r="A45" s="177" t="s">
        <v>80</v>
      </c>
      <c r="B45" s="211">
        <v>258844</v>
      </c>
      <c r="C45" s="201">
        <v>500000</v>
      </c>
      <c r="D45" s="212">
        <v>500000</v>
      </c>
    </row>
    <row r="46" spans="1:4" ht="12.75">
      <c r="A46" s="177" t="s">
        <v>81</v>
      </c>
      <c r="B46" s="211"/>
      <c r="C46" s="201"/>
      <c r="D46" s="212"/>
    </row>
    <row r="47" spans="1:4" ht="12.75">
      <c r="A47" s="177" t="s">
        <v>82</v>
      </c>
      <c r="B47" s="211">
        <v>315</v>
      </c>
      <c r="C47" s="201">
        <v>1000</v>
      </c>
      <c r="D47" s="212">
        <v>1000</v>
      </c>
    </row>
    <row r="48" spans="1:4" ht="12.75">
      <c r="A48" s="177" t="s">
        <v>177</v>
      </c>
      <c r="B48" s="211">
        <v>13439</v>
      </c>
      <c r="C48" s="201">
        <v>13439</v>
      </c>
      <c r="D48" s="212">
        <v>13439</v>
      </c>
    </row>
    <row r="49" spans="1:4" ht="12.75">
      <c r="A49" s="177" t="s">
        <v>178</v>
      </c>
      <c r="B49" s="211"/>
      <c r="C49" s="201"/>
      <c r="D49" s="212"/>
    </row>
    <row r="50" spans="1:4" ht="12.75">
      <c r="A50" s="177" t="s">
        <v>179</v>
      </c>
      <c r="B50" s="211"/>
      <c r="C50" s="201"/>
      <c r="D50" s="212"/>
    </row>
    <row r="51" spans="1:4" ht="12.75">
      <c r="A51" s="177" t="s">
        <v>84</v>
      </c>
      <c r="B51" s="211"/>
      <c r="C51" s="201"/>
      <c r="D51" s="212"/>
    </row>
    <row r="52" spans="1:4" ht="12.75">
      <c r="A52" s="177" t="s">
        <v>85</v>
      </c>
      <c r="B52" s="211">
        <v>30918</v>
      </c>
      <c r="C52" s="201">
        <v>248000</v>
      </c>
      <c r="D52" s="212">
        <v>33000</v>
      </c>
    </row>
    <row r="53" spans="1:4" ht="12.75">
      <c r="A53" s="177" t="s">
        <v>86</v>
      </c>
      <c r="B53" s="211">
        <v>14760</v>
      </c>
      <c r="C53" s="201">
        <v>35000</v>
      </c>
      <c r="D53" s="212">
        <v>28000</v>
      </c>
    </row>
    <row r="54" spans="1:4" ht="12.75">
      <c r="A54" s="177" t="s">
        <v>87</v>
      </c>
      <c r="B54" s="211"/>
      <c r="C54" s="201"/>
      <c r="D54" s="212"/>
    </row>
    <row r="55" spans="1:4" ht="12.75">
      <c r="A55" s="177" t="s">
        <v>69</v>
      </c>
      <c r="B55" s="211">
        <v>61932</v>
      </c>
      <c r="C55" s="201"/>
      <c r="D55" s="212"/>
    </row>
    <row r="56" spans="1:4" ht="12.75">
      <c r="A56" s="180" t="s">
        <v>88</v>
      </c>
      <c r="B56" s="215">
        <f>SUM(B45:B55)</f>
        <v>380208</v>
      </c>
      <c r="C56" s="215">
        <f>SUM(C45:C55)</f>
        <v>797439</v>
      </c>
      <c r="D56" s="216">
        <f>SUM(D45:D55)</f>
        <v>575439</v>
      </c>
    </row>
    <row r="57" spans="1:4" ht="12.75">
      <c r="A57" s="180" t="s">
        <v>89</v>
      </c>
      <c r="B57" s="215">
        <f>SUM(B17,B44)</f>
        <v>3244827</v>
      </c>
      <c r="C57" s="215">
        <f>SUM(C17,C44)</f>
        <v>3905631</v>
      </c>
      <c r="D57" s="216">
        <f>SUM(D17,D44)</f>
        <v>3794070</v>
      </c>
    </row>
    <row r="58" spans="1:4" ht="13.5" thickBot="1">
      <c r="A58" s="181" t="s">
        <v>90</v>
      </c>
      <c r="B58" s="217">
        <f>SUM(B30,B56)</f>
        <v>3244827</v>
      </c>
      <c r="C58" s="217">
        <f>SUM(C30,C56)</f>
        <v>3905631</v>
      </c>
      <c r="D58" s="218">
        <f>SUM(D30,D56)</f>
        <v>3794070</v>
      </c>
    </row>
    <row r="59" ht="12.75">
      <c r="C59" s="7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16" sqref="D16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2"/>
      <c r="B1" s="12"/>
      <c r="C1" s="12"/>
      <c r="D1" s="58" t="s">
        <v>91</v>
      </c>
    </row>
    <row r="2" spans="1:4" ht="15.75">
      <c r="A2" s="12"/>
      <c r="B2" s="12"/>
      <c r="C2" s="12"/>
      <c r="D2" s="59" t="s">
        <v>608</v>
      </c>
    </row>
    <row r="3" spans="1:4" ht="15.75">
      <c r="A3" s="12"/>
      <c r="B3" s="12"/>
      <c r="C3" s="12"/>
      <c r="D3" s="58" t="s">
        <v>47</v>
      </c>
    </row>
    <row r="4" spans="1:4" ht="15.75">
      <c r="A4" s="12"/>
      <c r="B4" s="12"/>
      <c r="C4" s="12"/>
      <c r="D4" s="16"/>
    </row>
    <row r="5" spans="1:4" ht="15.75">
      <c r="A5" s="12"/>
      <c r="B5" s="12"/>
      <c r="C5" s="12"/>
      <c r="D5" s="16"/>
    </row>
    <row r="6" spans="1:4" ht="15.75">
      <c r="A6" s="12"/>
      <c r="B6" s="12"/>
      <c r="C6" s="12"/>
      <c r="D6" s="13"/>
    </row>
    <row r="7" spans="1:4" ht="19.5">
      <c r="A7" s="6" t="s">
        <v>92</v>
      </c>
      <c r="B7" s="6"/>
      <c r="C7" s="6"/>
      <c r="D7" s="23"/>
    </row>
    <row r="8" spans="1:4" ht="19.5">
      <c r="A8" s="6" t="s">
        <v>378</v>
      </c>
      <c r="B8" s="6"/>
      <c r="C8" s="6"/>
      <c r="D8" s="23"/>
    </row>
    <row r="9" spans="1:4" ht="19.5">
      <c r="A9" s="6"/>
      <c r="B9" s="6"/>
      <c r="C9" s="6"/>
      <c r="D9" s="23"/>
    </row>
    <row r="10" spans="1:4" ht="19.5">
      <c r="A10" s="6"/>
      <c r="B10" s="6"/>
      <c r="C10" s="6"/>
      <c r="D10" s="23"/>
    </row>
    <row r="11" spans="1:4" ht="19.5">
      <c r="A11" s="6"/>
      <c r="B11" s="6"/>
      <c r="C11" s="6"/>
      <c r="D11" s="23"/>
    </row>
    <row r="12" spans="1:4" ht="19.5">
      <c r="A12" s="6"/>
      <c r="B12" s="6"/>
      <c r="C12" s="6"/>
      <c r="D12" s="23"/>
    </row>
    <row r="13" spans="1:4" ht="16.5" thickBot="1">
      <c r="A13" s="12"/>
      <c r="B13" s="12"/>
      <c r="C13" s="12"/>
      <c r="D13" s="18" t="s">
        <v>0</v>
      </c>
    </row>
    <row r="14" spans="1:4" s="138" customFormat="1" ht="33" customHeight="1" thickBot="1">
      <c r="A14" s="143" t="s">
        <v>16</v>
      </c>
      <c r="B14" s="144"/>
      <c r="C14" s="145"/>
      <c r="D14" s="146" t="s">
        <v>123</v>
      </c>
    </row>
    <row r="15" spans="1:6" ht="15.75">
      <c r="A15" s="82" t="s">
        <v>130</v>
      </c>
      <c r="B15" s="83"/>
      <c r="C15" s="84"/>
      <c r="D15" s="531">
        <v>16232</v>
      </c>
      <c r="E15" s="7"/>
      <c r="F15" s="7"/>
    </row>
    <row r="16" spans="1:6" ht="15.75">
      <c r="A16" s="71" t="s">
        <v>93</v>
      </c>
      <c r="B16" s="70"/>
      <c r="C16" s="85"/>
      <c r="D16" s="125"/>
      <c r="E16" s="7"/>
      <c r="F16" s="7"/>
    </row>
    <row r="17" spans="1:6" ht="12.75">
      <c r="A17" s="127" t="s">
        <v>371</v>
      </c>
      <c r="B17" s="78"/>
      <c r="C17" s="126"/>
      <c r="D17" s="124">
        <v>10000</v>
      </c>
      <c r="E17" s="68"/>
      <c r="F17" s="80"/>
    </row>
    <row r="18" spans="1:6" ht="12.75">
      <c r="A18" s="127" t="s">
        <v>370</v>
      </c>
      <c r="B18" s="78"/>
      <c r="C18" s="126"/>
      <c r="D18" s="124">
        <v>10000</v>
      </c>
      <c r="E18" s="81"/>
      <c r="F18" s="80"/>
    </row>
    <row r="19" spans="1:6" ht="12.75">
      <c r="A19" s="127" t="s">
        <v>369</v>
      </c>
      <c r="B19" s="78"/>
      <c r="C19" s="126"/>
      <c r="D19" s="124">
        <v>4000</v>
      </c>
      <c r="E19" s="81"/>
      <c r="F19" s="80"/>
    </row>
    <row r="20" spans="1:6" ht="12.75">
      <c r="A20" s="304" t="s">
        <v>542</v>
      </c>
      <c r="B20" s="78"/>
      <c r="C20" s="126"/>
      <c r="D20" s="124">
        <v>2489</v>
      </c>
      <c r="E20" s="81"/>
      <c r="F20" s="80"/>
    </row>
    <row r="21" spans="1:6" ht="12.75">
      <c r="A21" s="127" t="s">
        <v>372</v>
      </c>
      <c r="B21" s="78"/>
      <c r="C21" s="126"/>
      <c r="D21" s="124">
        <v>1847</v>
      </c>
      <c r="E21" s="81"/>
      <c r="F21" s="80"/>
    </row>
    <row r="22" spans="1:6" ht="12.75">
      <c r="A22" s="127" t="s">
        <v>543</v>
      </c>
      <c r="B22" s="78"/>
      <c r="C22" s="126"/>
      <c r="D22" s="124">
        <v>5000</v>
      </c>
      <c r="E22" s="81"/>
      <c r="F22" s="80"/>
    </row>
    <row r="23" spans="1:6" ht="12.75">
      <c r="A23" s="127" t="s">
        <v>544</v>
      </c>
      <c r="B23" s="78"/>
      <c r="C23" s="126"/>
      <c r="D23" s="124"/>
      <c r="E23" s="81"/>
      <c r="F23" s="80"/>
    </row>
    <row r="24" spans="1:6" ht="12.75">
      <c r="A24" s="127"/>
      <c r="B24" s="78" t="s">
        <v>545</v>
      </c>
      <c r="C24" s="126"/>
      <c r="D24" s="124">
        <v>13030</v>
      </c>
      <c r="E24" s="81"/>
      <c r="F24" s="80"/>
    </row>
    <row r="25" spans="1:6" ht="12.75">
      <c r="A25" s="127"/>
      <c r="B25" s="78" t="s">
        <v>546</v>
      </c>
      <c r="C25" s="126"/>
      <c r="D25" s="124">
        <v>13578</v>
      </c>
      <c r="E25" s="81"/>
      <c r="F25" s="80"/>
    </row>
    <row r="26" spans="1:6" ht="12.75">
      <c r="A26" s="127"/>
      <c r="B26" s="78" t="s">
        <v>547</v>
      </c>
      <c r="C26" s="126"/>
      <c r="D26" s="124">
        <v>1705</v>
      </c>
      <c r="E26" s="81"/>
      <c r="F26" s="80"/>
    </row>
    <row r="27" spans="1:6" ht="12.75">
      <c r="A27" s="127"/>
      <c r="B27" s="78" t="s">
        <v>548</v>
      </c>
      <c r="C27" s="126"/>
      <c r="D27" s="124">
        <v>7264</v>
      </c>
      <c r="E27" s="81"/>
      <c r="F27" s="80"/>
    </row>
    <row r="28" spans="1:6" ht="12.75">
      <c r="A28" s="127" t="s">
        <v>549</v>
      </c>
      <c r="B28" s="78"/>
      <c r="C28" s="126"/>
      <c r="D28" s="124">
        <v>5332</v>
      </c>
      <c r="E28" s="81"/>
      <c r="F28" s="80"/>
    </row>
    <row r="29" spans="1:6" ht="12.75">
      <c r="A29" s="127" t="s">
        <v>550</v>
      </c>
      <c r="B29" s="78"/>
      <c r="C29" s="126"/>
      <c r="D29" s="124">
        <v>10176</v>
      </c>
      <c r="E29" s="81"/>
      <c r="F29" s="80"/>
    </row>
    <row r="30" spans="1:4" ht="15.75">
      <c r="A30" s="71" t="s">
        <v>94</v>
      </c>
      <c r="B30" s="69"/>
      <c r="C30" s="86"/>
      <c r="D30" s="532">
        <f>SUM(D17:D29)</f>
        <v>84421</v>
      </c>
    </row>
    <row r="31" spans="1:4" ht="15.75">
      <c r="A31" s="71"/>
      <c r="B31" s="69"/>
      <c r="C31" s="86"/>
      <c r="D31" s="86"/>
    </row>
    <row r="32" spans="1:4" ht="16.5" thickBot="1">
      <c r="A32" s="72" t="s">
        <v>95</v>
      </c>
      <c r="B32" s="73"/>
      <c r="C32" s="87"/>
      <c r="D32" s="533">
        <f>SUM(D15,D30)</f>
        <v>100653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2010-02-23T13:27:03Z</cp:lastPrinted>
  <dcterms:created xsi:type="dcterms:W3CDTF">2003-01-09T09:58:10Z</dcterms:created>
  <dcterms:modified xsi:type="dcterms:W3CDTF">2010-02-23T13:35:39Z</dcterms:modified>
  <cp:category/>
  <cp:version/>
  <cp:contentType/>
  <cp:contentStatus/>
</cp:coreProperties>
</file>