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" sheetId="7" r:id="rId7"/>
    <sheet name="4.sz.mell." sheetId="8" r:id="rId8"/>
    <sheet name="5.sz.mell." sheetId="9" r:id="rId9"/>
    <sheet name="6.sz.mell." sheetId="10" r:id="rId10"/>
    <sheet name="7.sz.mell." sheetId="11" r:id="rId11"/>
    <sheet name="8.1. sz. mell. " sheetId="12" r:id="rId12"/>
    <sheet name="8.2. sz. mell." sheetId="13" r:id="rId13"/>
    <sheet name="8.3. sz. mell." sheetId="14" r:id="rId14"/>
    <sheet name="8.4. sz. mell." sheetId="15" r:id="rId15"/>
    <sheet name="8.5. mell." sheetId="16" r:id="rId16"/>
    <sheet name="9.1. sz. mell" sheetId="17" r:id="rId17"/>
    <sheet name="9.1.1. sz. mell " sheetId="18" r:id="rId18"/>
    <sheet name="9.1.2. sz. mell" sheetId="19" r:id="rId19"/>
    <sheet name="9.2. sz. mell" sheetId="20" r:id="rId20"/>
    <sheet name="9.2.1. sz. mell " sheetId="21" r:id="rId21"/>
    <sheet name="9.2.2. sz.  mell " sheetId="22" r:id="rId22"/>
    <sheet name="9.2.3. sz. mell " sheetId="23" r:id="rId23"/>
    <sheet name="9.3. sz. mell" sheetId="24" r:id="rId24"/>
    <sheet name="9.3.1. sz. mell" sheetId="25" r:id="rId25"/>
    <sheet name="9.4. sz. mell" sheetId="26" r:id="rId26"/>
    <sheet name="9.4.1. sz. mell" sheetId="27" r:id="rId27"/>
    <sheet name="9.4.2. sz. mell " sheetId="28" r:id="rId28"/>
    <sheet name="9.5. sz. mell" sheetId="29" r:id="rId29"/>
    <sheet name="9.5.1. sz. mell" sheetId="30" r:id="rId30"/>
    <sheet name="9.5.2. sz. mell" sheetId="31" r:id="rId31"/>
    <sheet name="9.6. sz. mell" sheetId="32" r:id="rId32"/>
    <sheet name="9.6.1. sz. mell " sheetId="33" r:id="rId33"/>
    <sheet name="9.6.2. sz. mell" sheetId="34" r:id="rId34"/>
    <sheet name="9.7. sz. mell" sheetId="35" r:id="rId35"/>
    <sheet name="9.7.1. sz. mell " sheetId="36" r:id="rId36"/>
    <sheet name="9.7.2. sz. mell" sheetId="37" r:id="rId37"/>
    <sheet name="9.8. sz. mell " sheetId="38" r:id="rId38"/>
    <sheet name="9.8.1. sz. mell" sheetId="39" r:id="rId39"/>
    <sheet name="int.összesítő" sheetId="40" r:id="rId40"/>
    <sheet name="engedélyezett álláshelyek" sheetId="41" r:id="rId41"/>
    <sheet name="tartalék  " sheetId="42" r:id="rId42"/>
    <sheet name="13.sz.mell" sheetId="43" r:id="rId43"/>
    <sheet name="1. sz tájékoztató t" sheetId="44" r:id="rId44"/>
    <sheet name="2. sz tájékoztató t." sheetId="45" r:id="rId45"/>
    <sheet name="3.sz tájékoztató t." sheetId="46" r:id="rId46"/>
    <sheet name="4.sz. tájékoztató" sheetId="47" r:id="rId47"/>
    <sheet name="5.sz tájékoztató t." sheetId="48" r:id="rId48"/>
    <sheet name="szakfeladatos Önk" sheetId="49" r:id="rId49"/>
  </sheets>
  <definedNames>
    <definedName name="_xlfn.IFERROR" hidden="1">#NAME?</definedName>
    <definedName name="_xlnm.Print_Titles" localSheetId="16">'9.1. sz. mell'!$1:$6</definedName>
    <definedName name="_xlnm.Print_Titles" localSheetId="17">'9.1.1. sz. mell '!$1:$6</definedName>
    <definedName name="_xlnm.Print_Titles" localSheetId="18">'9.1.2. sz. mell'!$1:$6</definedName>
    <definedName name="_xlnm.Print_Titles" localSheetId="19">'9.2. sz. mell'!$1:$6</definedName>
    <definedName name="_xlnm.Print_Titles" localSheetId="20">'9.2.1. sz. mell '!$1:$6</definedName>
    <definedName name="_xlnm.Print_Titles" localSheetId="21">'9.2.2. sz.  mell '!$1:$6</definedName>
    <definedName name="_xlnm.Print_Titles" localSheetId="22">'9.2.3. sz. mell '!$1:$6</definedName>
    <definedName name="_xlnm.Print_Titles" localSheetId="23">'9.3. sz. mell'!$1:$6</definedName>
    <definedName name="_xlnm.Print_Titles" localSheetId="24">'9.3.1. sz. mell'!$1:$6</definedName>
    <definedName name="_xlnm.Print_Titles" localSheetId="25">'9.4. sz. mell'!$1:$6</definedName>
    <definedName name="_xlnm.Print_Titles" localSheetId="26">'9.4.1. sz. mell'!$1:$6</definedName>
    <definedName name="_xlnm.Print_Titles" localSheetId="27">'9.4.2. sz. mell '!$1:$6</definedName>
    <definedName name="_xlnm.Print_Titles" localSheetId="28">'9.5. sz. mell'!$1:$6</definedName>
    <definedName name="_xlnm.Print_Titles" localSheetId="29">'9.5.1. sz. mell'!$1:$6</definedName>
    <definedName name="_xlnm.Print_Titles" localSheetId="30">'9.5.2. sz. mell'!$1:$6</definedName>
    <definedName name="_xlnm.Print_Titles" localSheetId="31">'9.6. sz. mell'!$1:$6</definedName>
    <definedName name="_xlnm.Print_Titles" localSheetId="32">'9.6.1. sz. mell '!$1:$6</definedName>
    <definedName name="_xlnm.Print_Titles" localSheetId="33">'9.6.2. sz. mell'!$1:$6</definedName>
    <definedName name="_xlnm.Print_Titles" localSheetId="34">'9.7. sz. mell'!$1:$6</definedName>
    <definedName name="_xlnm.Print_Titles" localSheetId="35">'9.7.1. sz. mell '!$1:$6</definedName>
    <definedName name="_xlnm.Print_Titles" localSheetId="36">'9.7.2. sz. mell'!$1:$6</definedName>
    <definedName name="_xlnm.Print_Titles" localSheetId="37">'9.8. sz. mell '!$1:$6</definedName>
    <definedName name="_xlnm.Print_Titles" localSheetId="38">'9.8.1. sz. mell'!$1:$6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<sst xmlns="http://schemas.openxmlformats.org/spreadsheetml/2006/main" count="5093" uniqueCount="788">
  <si>
    <t>4. tájékoztató tábla a ...../…...(…..) önkormányzati rendelethez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</si>
  <si>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</si>
  <si>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</si>
  <si>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</si>
  <si>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</si>
  <si>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</si>
  <si>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</si>
  <si>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</si>
  <si>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</si>
  <si>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</si>
  <si>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</si>
  <si>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</si>
  <si>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</si>
  <si>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</si>
  <si>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</si>
  <si>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</si>
  <si>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</si>
  <si>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</si>
  <si>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</si>
  <si>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</si>
  <si>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</si>
  <si>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</si>
  <si>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</si>
  <si>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</si>
  <si>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</si>
  <si>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</si>
  <si>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</si>
  <si>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</si>
  <si>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</si>
  <si>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</si>
  <si>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</si>
  <si>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</si>
  <si>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</si>
  <si>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</si>
  <si>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</si>
  <si>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</si>
  <si>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</si>
  <si>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</si>
  <si>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</si>
  <si>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</si>
  <si>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</si>
  <si>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</si>
  <si>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</si>
  <si>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</si>
  <si>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</si>
  <si>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</si>
  <si>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</si>
  <si>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</si>
  <si>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</si>
  <si>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</si>
  <si>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</si>
  <si>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</si>
  <si>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</si>
  <si>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</si>
  <si>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</si>
  <si>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</si>
  <si>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</si>
  <si>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</si>
  <si>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</si>
  <si>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</si>
  <si>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</si>
  <si>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</si>
  <si>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</si>
  <si>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</si>
  <si>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</si>
  <si>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</si>
  <si>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</si>
  <si>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</si>
  <si>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</si>
  <si>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</si>
  <si>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</si>
  <si>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</si>
  <si>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</si>
  <si>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</si>
  <si>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</si>
  <si>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</si>
  <si>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</si>
  <si>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</si>
  <si>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</si>
  <si>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</si>
  <si>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</si>
  <si>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</si>
  <si>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</si>
  <si>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</si>
  <si>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</si>
  <si>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</si>
  <si>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</si>
  <si>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</si>
  <si>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</si>
  <si>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</si>
  <si>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</si>
  <si>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</si>
  <si>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</si>
  <si>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</si>
  <si>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</si>
  <si>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</si>
  <si>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</si>
  <si>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</si>
  <si>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</si>
  <si>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</si>
  <si>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</si>
  <si>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</si>
  <si>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</si>
  <si>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</si>
  <si>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</si>
  <si>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</si>
  <si>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</si>
  <si>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</si>
  <si>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</si>
  <si>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</si>
  <si>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</si>
  <si>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</si>
  <si>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</si>
  <si>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</si>
  <si>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</si>
  <si>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</si>
  <si>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</si>
  <si>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</si>
  <si>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</si>
  <si>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</si>
  <si>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</si>
  <si>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</si>
  <si>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</si>
  <si>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</si>
  <si>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</si>
  <si>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</si>
  <si>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</si>
  <si>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</si>
  <si>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</si>
  <si>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</si>
  <si>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</si>
  <si>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</si>
  <si>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</si>
  <si>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</si>
  <si>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</si>
  <si>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</si>
  <si>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</si>
  <si>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</si>
  <si>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</si>
  <si>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</si>
  <si>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</si>
  <si>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</si>
  <si>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</si>
  <si>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</si>
  <si>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</si>
  <si>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</si>
  <si>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</si>
  <si>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</si>
  <si>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</si>
  <si>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</si>
  <si>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</si>
  <si>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</si>
  <si>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</si>
  <si>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</si>
  <si>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</si>
  <si>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</si>
  <si>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</si>
  <si>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</si>
  <si>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</si>
  <si>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</si>
  <si>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</si>
  <si>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</si>
  <si>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</si>
  <si>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</si>
  <si>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</si>
  <si>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</si>
  <si>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</si>
  <si>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</si>
  <si>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</si>
  <si>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</si>
  <si>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</si>
  <si>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</si>
  <si>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</si>
  <si>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</si>
  <si>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</si>
  <si>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</si>
  <si>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</si>
  <si>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</si>
  <si>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</si>
  <si>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</si>
  <si>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</si>
  <si>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</si>
  <si>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</si>
  <si>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</si>
  <si>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</si>
  <si>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</si>
  <si>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</si>
  <si>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</si>
  <si>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</si>
  <si>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</si>
  <si>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</si>
  <si>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</si>
  <si>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</si>
  <si>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</si>
  <si>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</si>
  <si>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</si>
  <si>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</si>
  <si>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</si>
  <si>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</si>
  <si>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</si>
  <si>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</si>
  <si>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</si>
  <si>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</si>
  <si>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</si>
  <si>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</si>
  <si>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</si>
  <si>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</si>
  <si>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</si>
  <si>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</si>
  <si>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</si>
  <si>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</si>
  <si>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</si>
  <si>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</si>
  <si>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</si>
  <si>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</si>
  <si>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</si>
  <si>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</si>
  <si>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</si>
  <si>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</si>
  <si>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</si>
  <si>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</si>
  <si>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</si>
  <si>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</si>
  <si>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</si>
  <si>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</si>
  <si>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</si>
  <si>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</si>
  <si>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</si>
  <si>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</si>
  <si>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</si>
  <si>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</si>
  <si>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</si>
  <si>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</si>
  <si>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</si>
  <si>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</si>
  <si>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</si>
  <si>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</si>
  <si>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</si>
  <si>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</si>
  <si>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</si>
  <si>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</si>
  <si>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</si>
  <si>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</si>
  <si>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</si>
  <si>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</si>
  <si>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</si>
  <si>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</si>
  <si>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</si>
  <si>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</si>
  <si>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</si>
  <si>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</si>
  <si>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</si>
  <si>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</si>
  <si>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</si>
  <si>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</si>
  <si>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</si>
  <si>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</si>
  <si>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</si>
  <si>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</si>
  <si>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</si>
  <si>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</si>
  <si>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</si>
  <si>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</si>
  <si>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</si>
  <si>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</si>
  <si>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</si>
  <si>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</si>
  <si>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</si>
  <si>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</si>
  <si>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</si>
  <si>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</si>
  <si>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</si>
  <si>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</si>
  <si>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</si>
  <si>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</si>
  <si>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</si>
  <si>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</si>
  <si>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</si>
  <si>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</si>
  <si>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</si>
  <si>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</si>
  <si>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</si>
  <si>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</si>
  <si>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</si>
  <si>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</si>
  <si>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</si>
  <si>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</si>
  <si>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</si>
  <si>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</si>
  <si>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</si>
  <si>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</si>
  <si>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</si>
  <si>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</si>
  <si>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</si>
  <si>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</si>
  <si>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</si>
  <si>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</si>
  <si>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</si>
  <si>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</si>
  <si>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</si>
  <si>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</si>
  <si>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</si>
  <si>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</si>
  <si>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</si>
  <si>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</si>
  <si>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</si>
  <si>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</si>
  <si>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</si>
  <si>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</si>
  <si>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</si>
  <si>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</si>
  <si>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</si>
  <si>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</si>
  <si>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</si>
  <si>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</si>
  <si>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</si>
  <si>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</si>
  <si>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</si>
  <si>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</si>
  <si>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</si>
  <si>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</si>
  <si>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</si>
  <si>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</si>
  <si>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</si>
  <si>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</si>
  <si>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</si>
  <si>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</si>
  <si>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</si>
  <si>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</si>
  <si>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</si>
  <si>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</si>
  <si>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</si>
  <si>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</si>
  <si>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</si>
  <si>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</si>
  <si>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</si>
  <si>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</si>
  <si>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</si>
  <si>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</si>
  <si>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</si>
  <si>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</si>
  <si>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</si>
  <si>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</si>
  <si>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</si>
  <si>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</si>
  <si>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</si>
  <si>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</si>
  <si>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</si>
  <si>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</si>
  <si>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</si>
  <si>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</si>
  <si>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</si>
  <si>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</si>
  <si>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</si>
  <si>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</si>
  <si>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</si>
  <si>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</si>
  <si>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</si>
  <si>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</si>
  <si>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</si>
  <si>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</si>
  <si>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</si>
  <si>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</si>
  <si>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</si>
  <si>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</si>
  <si>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</si>
  <si>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</si>
  <si>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</si>
  <si>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</si>
  <si>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</si>
  <si>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</si>
  <si>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</si>
  <si>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</si>
  <si>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</si>
  <si>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</si>
  <si>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</si>
  <si>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</si>
  <si>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</si>
  <si>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</si>
  <si>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</si>
  <si>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</si>
  <si>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</si>
  <si>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</si>
  <si>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</si>
  <si>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</si>
  <si>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</si>
  <si>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</si>
  <si>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</si>
  <si>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</si>
  <si>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</si>
  <si>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</si>
  <si>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</si>
  <si>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</si>
  <si>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</si>
  <si>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</si>
  <si>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</si>
  <si>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</si>
  <si>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</si>
  <si>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</si>
  <si>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</si>
  <si>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</si>
  <si>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</si>
  <si>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</si>
  <si>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</si>
  <si>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</si>
  <si>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</si>
  <si>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</si>
  <si>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</si>
  <si>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</si>
  <si>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</si>
  <si>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</si>
  <si>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</si>
  <si>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</si>
  <si>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</si>
  <si>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</si>
  <si>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</si>
  <si>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</si>
  <si>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</si>
  <si>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</si>
  <si>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</si>
  <si>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</si>
  <si>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</si>
  <si>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</si>
  <si>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</si>
  <si>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</si>
  <si>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</si>
  <si>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</si>
  <si>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</si>
  <si>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</si>
  <si>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</si>
  <si>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</si>
  <si>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</si>
  <si>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</si>
  <si>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</si>
  <si>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</si>
  <si>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</si>
  <si>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</si>
  <si>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</si>
  <si>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</si>
  <si>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</si>
  <si>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</si>
  <si>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</si>
  <si>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</si>
  <si>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</si>
  <si>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</si>
  <si>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</si>
  <si>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</si>
  <si>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</si>
  <si>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</si>
  <si>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</si>
  <si>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</si>
  <si>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</si>
  <si>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</si>
  <si>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</si>
  <si>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</si>
  <si>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</si>
  <si>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</si>
  <si>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</si>
  <si>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</si>
  <si>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</si>
  <si>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</si>
  <si>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</si>
  <si>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</si>
  <si>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</si>
  <si>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</si>
  <si>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</si>
  <si>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</si>
  <si>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</si>
  <si>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</si>
  <si>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</si>
  <si>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</si>
  <si>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</si>
  <si>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</si>
  <si>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</si>
  <si>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</si>
  <si>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</si>
  <si>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</si>
  <si>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</si>
  <si>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</si>
  <si>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</si>
  <si>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</si>
  <si>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</si>
  <si>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</si>
  <si>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</si>
  <si>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</si>
  <si>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</si>
  <si>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</si>
  <si>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</si>
  <si>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</si>
  <si>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</si>
  <si>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</si>
  <si>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</si>
  <si>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</si>
  <si>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</si>
  <si>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</si>
  <si>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</si>
  <si>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</si>
  <si>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</si>
  <si>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</si>
  <si>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</si>
  <si>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</si>
  <si>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</si>
  <si>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</si>
  <si>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</si>
  <si>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</si>
  <si>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</si>
  <si>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</si>
  <si>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</si>
  <si>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</si>
  <si>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</si>
  <si>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</si>
  <si>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</si>
  <si>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</si>
  <si>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</si>
  <si>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</si>
  <si>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   Rövidlejáratú hitelek, kölcsönök felvétele</t>
  </si>
  <si>
    <t>ÉAOP-4.1.1 Férőhelybővítés és komplex fejlesztés a Tiszavasvári Fülemüle Óvodában</t>
  </si>
  <si>
    <t>ÉAOP-5.1.2 Tiszavasvári Város belterületi vízrendezése</t>
  </si>
  <si>
    <t>Tiszavasvári Város Önkormányzata 2014. évi adósságot keletkeztető fejlesztési céljai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</si>
  <si>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</si>
  <si>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</si>
  <si>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</si>
  <si>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</si>
  <si>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</si>
  <si>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</si>
  <si>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</si>
  <si>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</si>
  <si>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</si>
  <si>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</si>
  <si>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</si>
  <si>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</si>
  <si>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</si>
  <si>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</si>
  <si>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</si>
  <si>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</si>
  <si>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</si>
  <si>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</si>
  <si>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</si>
  <si>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</si>
  <si>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</si>
  <si>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</si>
  <si>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</si>
  <si>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</si>
  <si>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</si>
  <si>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</si>
  <si>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</si>
  <si>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</si>
  <si>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</si>
  <si>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Művelődési Központ és Könyvtár - Könyvmolyképző, vagy korszerű tudástár … TÁMOP 3.2.4-11/1-2012-0086</t>
  </si>
  <si>
    <t>Egyéb forrás (pénzmaradvány)</t>
  </si>
  <si>
    <t>Művelődési Központ és Könyvtár - Kulturális szakemberek továbbképzése TÁMOP 3.2.12.</t>
  </si>
  <si>
    <t>Vasvári Pál Múzeum - ÚTILAPU-Láss a szemeddel, alkoss a kezeddel, járd a lábaddal - TÁMOP 3.2.3./A-11/1-2012-0099</t>
  </si>
  <si>
    <t>Vasvári Pál Múzeum - Tárgyaink, örökségünk TIOP 1.2.2.-11/1-2012-0072</t>
  </si>
  <si>
    <t>Egyéb forrás (ÁFA visszatérítés)</t>
  </si>
  <si>
    <t>Vasvári Pál Múzeum - Tanító tárgyi örökségünk - TÁMOP 3.2.8. B-12/1-2012-0016</t>
  </si>
  <si>
    <t>Tiszavasvári Város belterületi vízrendezése                         ÉAOP-5.1.2/D-1-11-2011-0035</t>
  </si>
  <si>
    <t>Férőhelybővítés és komplex fejlesztés a tiszavasvári Fülemüle óvodában a minőségi nevelés érdekében                                                      ÉAOP-4.1.1/A-11-2012-0006</t>
  </si>
  <si>
    <t>Tiszavasvári Város Önkormányzatának szervezetfejlesztése        ÁROP-1.A.5-2013-2013-0015</t>
  </si>
  <si>
    <t>X. Öhönforgató Verseny és Néptánctalálkozó                            LEADER Előirányzat, 8548679043 számú pályázat</t>
  </si>
  <si>
    <t>Egyesített Óvodai intézmény</t>
  </si>
  <si>
    <t>EGYESÍTETT ÓVODAI INTÉZMÉNY</t>
  </si>
  <si>
    <t>Művelődési Központ és Könyvtár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</si>
  <si>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</si>
  <si>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</si>
  <si>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</si>
  <si>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</si>
  <si>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</si>
  <si>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</si>
  <si>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</si>
  <si>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</si>
  <si>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</si>
  <si>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</si>
  <si>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</si>
  <si>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</si>
  <si>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</si>
  <si>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</si>
  <si>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</si>
  <si>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</si>
  <si>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</si>
  <si>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</si>
  <si>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</si>
  <si>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</si>
  <si>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</si>
  <si>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</si>
  <si>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</si>
  <si>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</si>
  <si>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</si>
  <si>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</si>
  <si>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</si>
  <si>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</si>
  <si>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</si>
  <si>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</si>
  <si>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</si>
  <si>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</si>
  <si>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</si>
  <si>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</si>
  <si>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</si>
  <si>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</si>
  <si>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</si>
  <si>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</si>
  <si>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</si>
  <si>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</si>
  <si>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</si>
  <si>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</si>
  <si>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</si>
  <si>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</si>
  <si>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</si>
  <si>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</si>
  <si>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</si>
  <si>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</si>
  <si>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</si>
  <si>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</si>
  <si>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</si>
  <si>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</si>
  <si>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</si>
  <si>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</si>
  <si>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</si>
  <si>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</si>
  <si>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</si>
  <si>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</si>
  <si>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</si>
  <si>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</si>
  <si>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</si>
  <si>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</si>
  <si>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Egyenleg 2013.12.31.</t>
  </si>
  <si>
    <t>Állam által konszolidálandó tartozás</t>
  </si>
  <si>
    <t>Infrastrukturális hitel</t>
  </si>
  <si>
    <t>Víziközmű hitel</t>
  </si>
  <si>
    <t>Működési célú hitel</t>
  </si>
  <si>
    <t>Folyószámlahitel (keret: 75.000 eFt)*</t>
  </si>
  <si>
    <t>ÉAOP Óvodabővítés projekt tám.meg.hitel</t>
  </si>
  <si>
    <t>ÉAOP Óvodabővítés projekt saját erő hitel</t>
  </si>
  <si>
    <t>Belterületi vízrendezés projekt saját erő hitel</t>
  </si>
  <si>
    <t>Saját erő 2es hitelcél</t>
  </si>
  <si>
    <t>Saját erő 8as hitelcél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</si>
  <si>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</si>
  <si>
    <t>2014. előtti kifizetés</t>
  </si>
  <si>
    <t>2016. után</t>
  </si>
  <si>
    <t>ÉAOP Óvodabővítés projekt támogatást megelőlegező hitel</t>
  </si>
  <si>
    <t>Saját erő finanszírozása 2-es hitelcél</t>
  </si>
  <si>
    <t>Saját erő finanszírozása 8-as hitelcél</t>
  </si>
  <si>
    <t>Belterületi vízrendezés projekt</t>
  </si>
  <si>
    <t>ÉAOP Férőhelybővítés és komplex fejlesztés a tiszavasvári Fülemüle Óvodában a minőségi nevelés érdekében projekt</t>
  </si>
  <si>
    <t>ÉAOP Tiszavasvári Város belterületi vízrendezése projekt</t>
  </si>
  <si>
    <t>A táblázatban a konszolidációs tételek nem szerepelnek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</si>
  <si>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</si>
  <si>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</si>
  <si>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</si>
  <si>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</si>
  <si>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</si>
  <si>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</si>
  <si>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</si>
  <si>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</si>
  <si>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</si>
  <si>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</si>
  <si>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</si>
  <si>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</si>
  <si>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</si>
  <si>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</si>
  <si>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</si>
  <si>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</si>
  <si>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</si>
  <si>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</si>
  <si>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</si>
  <si>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</si>
  <si>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</si>
  <si>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</si>
  <si>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Központosított támogatások összesen: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</si>
  <si>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</si>
  <si>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</si>
  <si>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</si>
  <si>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</si>
  <si>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</si>
  <si>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</si>
  <si>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</si>
  <si>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</si>
  <si>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TÖOSZ támogatás</t>
  </si>
  <si>
    <t>LEADER támogatás</t>
  </si>
  <si>
    <t>Tiszavasvári Sportegyesület LEADER pályázat önerő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</si>
  <si>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</si>
  <si>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</si>
  <si>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</si>
  <si>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</si>
  <si>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</si>
  <si>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</si>
  <si>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</si>
  <si>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- Tiszavasvári Bölcsőde - közfoglalkoztatottak</t>
  </si>
  <si>
    <t>- Városi Kincstár - közfoglalkoztatottak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</si>
  <si>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</si>
  <si>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</si>
  <si>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</si>
  <si>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</si>
  <si>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</si>
  <si>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</si>
  <si>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</si>
  <si>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</si>
  <si>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</si>
  <si>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</si>
  <si>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</si>
  <si>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</si>
  <si>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</si>
  <si>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</si>
  <si>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</si>
  <si>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</si>
  <si>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</si>
  <si>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Út-autópálya építés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</si>
  <si>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</si>
  <si>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</si>
  <si>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</si>
  <si>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</si>
  <si>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</si>
  <si>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</si>
  <si>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</si>
  <si>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Önk.képviselőválasztáshoz kapcs.tev.</t>
  </si>
  <si>
    <t>Köztemető-fenntartés és - működtetés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</si>
  <si>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</si>
  <si>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</si>
  <si>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</si>
  <si>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</si>
  <si>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</si>
  <si>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</si>
  <si>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</si>
  <si>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</si>
  <si>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</si>
  <si>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</si>
  <si>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</si>
  <si>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</si>
  <si>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</si>
  <si>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</si>
  <si>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</si>
  <si>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</si>
  <si>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</si>
  <si>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</si>
  <si>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</si>
  <si>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</si>
  <si>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</si>
  <si>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</si>
  <si>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</si>
  <si>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</si>
  <si>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</si>
  <si>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</si>
  <si>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</si>
  <si>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</si>
  <si>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</si>
  <si>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</si>
  <si>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</si>
  <si>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</si>
  <si>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</si>
  <si>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 xml:space="preserve"> a .../…...(……..) önk. rendelethez</t>
  </si>
  <si>
    <t>- TISZEK - közfoglalkoztatottak</t>
  </si>
  <si>
    <t>Intézmény összesen közfoglalkoztatottak nélkül</t>
  </si>
  <si>
    <t>Mindösszesen közfoglalkoztattok nélkül:</t>
  </si>
  <si>
    <t>Tiszavasvári Város Önkormányzata adósságot keletkeztető ügyletekből és kezességvállalásokból fennálló kötelezettségei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</si>
  <si>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</si>
  <si>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</si>
  <si>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</si>
  <si>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</si>
  <si>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 xml:space="preserve">6. tájékoztató </t>
  </si>
  <si>
    <t xml:space="preserve">2.1. melléklet a ………../……... (……….) önkormányzati rendelethez     </t>
  </si>
  <si>
    <t xml:space="preserve">2.2. melléklet a ………../…….... (……….) önkormányzati rendelethez     </t>
  </si>
  <si>
    <t>Tiszavasvári Város Önkormányzata saját bevételeinek részletezése az adósságot keletkeztető ügyletből származó tárgyévi fizetési kötelezettség megállapításához</t>
  </si>
  <si>
    <t>9.1. melléklet a ……/….... (….) önkormányzati rendelethez</t>
  </si>
  <si>
    <t>9.1.1. melléklet a ……/…... (….) önkormányzati rendelethez</t>
  </si>
  <si>
    <t>9.1.2. melléklet a ……/….... (….) önkormányzati rendelethez</t>
  </si>
  <si>
    <t>9.2. melléklet a ……/….... (….) önkormányzati rendelethez</t>
  </si>
  <si>
    <t>9.2.1. melléklet a ……/….... (….) önkormányzati rendelethez</t>
  </si>
  <si>
    <t>9.2.2. melléklet a ……/….... (….) önkormányzati rendelethez</t>
  </si>
  <si>
    <t>9.2.3. melléklet a ……/…... (….) önkormányzati rendelethez</t>
  </si>
  <si>
    <t>9.3. melléklet a ……/….... (….) önkormányzati rendelethez</t>
  </si>
  <si>
    <t>9.3.1. melléklet a ……/…... (….) önkormányzati rendelethez</t>
  </si>
  <si>
    <t>9.4. melléklet a ……/…... (….) önkormányzati rendelethez</t>
  </si>
  <si>
    <t>9.4.1. melléklet a ……/….... (….) önkormányzati rendelethez</t>
  </si>
  <si>
    <t>9.4.2. melléklet a ……/……. (….) önkormányzati rendelethez</t>
  </si>
  <si>
    <t>9.5. melléklet a ……/….... (….) önkormányzati rendelethez</t>
  </si>
  <si>
    <t>9.5.1. melléklet a ……/….... (….) önkormányzati rendelethez</t>
  </si>
  <si>
    <t>9.5.2. melléklet a ……/….... (….) önkormányzati rendelethez</t>
  </si>
  <si>
    <t>9.6. melléklet a ……/….... (….) önkormányzati rendelethez</t>
  </si>
  <si>
    <t>9.6.1. melléklet a ……/….... (….) önkormányzati rendelethez</t>
  </si>
  <si>
    <t>9.6.2. melléklet a ……/….... (….) önkormányzati rendelethez</t>
  </si>
  <si>
    <t>9.7. melléklet a ……/……. (….) önkormányzati rendelethez</t>
  </si>
  <si>
    <t>9.7.1. melléklet a ……/….... (….) önkormányzati rendelethez</t>
  </si>
  <si>
    <t>9.7.2. melléklet a ……/….... (….) önkormányzati rendelethez</t>
  </si>
  <si>
    <t>9.8. melléklet a ……/….... (….) önkormányzati rendelethez</t>
  </si>
  <si>
    <t>9.8.1. melléklet a ……/……. (….) önkormányzati rendelethez</t>
  </si>
  <si>
    <r>
      <t>10.</t>
    </r>
    <r>
      <rPr>
        <i/>
        <sz val="8"/>
        <rFont val="Times New Roman CE"/>
        <family val="1"/>
      </rPr>
      <t xml:space="preserve"> melléklet</t>
    </r>
  </si>
  <si>
    <t>a  …..../….... (…...) önk. rendelethez</t>
  </si>
  <si>
    <r>
      <t>11.</t>
    </r>
    <r>
      <rPr>
        <i/>
        <sz val="8"/>
        <rFont val="Times New Roman CE"/>
        <family val="1"/>
      </rPr>
      <t xml:space="preserve"> melléklet a …..../…....(…....) önkormányzati rendelethez</t>
    </r>
  </si>
  <si>
    <t xml:space="preserve"> 12. melléklet a ……./…....(…….)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</si>
</sst>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 CE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50"/>
      <name val="Times New Roman CE"/>
      <family val="0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1" fillId="1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6" borderId="7" applyNumberFormat="0" applyFont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8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7" borderId="0" applyNumberFormat="0" applyBorder="0" applyAlignment="0" applyProtection="0"/>
    <xf numFmtId="0" fontId="46" fillId="11" borderId="0" applyNumberFormat="0" applyBorder="0" applyAlignment="0" applyProtection="0"/>
    <xf numFmtId="0" fontId="47" fillId="16" borderId="1" applyNumberFormat="0" applyAlignment="0" applyProtection="0"/>
    <xf numFmtId="9" fontId="0" fillId="0" borderId="0" applyFont="0" applyFill="0" applyBorder="0" applyAlignment="0" applyProtection="0"/>
  </cellStyleXfs>
  <cellXfs count="88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8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30" xfId="6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30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8" xfId="70" applyFont="1" applyFill="1" applyBorder="1" applyAlignment="1" applyProtection="1">
      <alignment horizontal="center" vertical="center"/>
      <protection/>
    </xf>
    <xf numFmtId="0" fontId="7" fillId="0" borderId="40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7" fillId="0" borderId="26" xfId="70" applyNumberFormat="1" applyFont="1" applyFill="1" applyBorder="1" applyAlignment="1" applyProtection="1">
      <alignment vertical="center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25" xfId="70" applyNumberFormat="1" applyFont="1" applyFill="1" applyBorder="1" applyAlignment="1" applyProtection="1">
      <alignment vertical="center"/>
      <protection/>
    </xf>
    <xf numFmtId="0" fontId="2" fillId="0" borderId="0" xfId="70" applyFill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37" xfId="70" applyNumberFormat="1" applyFont="1" applyFill="1" applyBorder="1" applyAlignment="1" applyProtection="1">
      <alignment vertical="center"/>
      <protection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30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30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right"/>
      <protection/>
    </xf>
    <xf numFmtId="0" fontId="17" fillId="0" borderId="3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8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30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3" xfId="68" applyFont="1" applyFill="1" applyBorder="1">
      <alignment/>
      <protection/>
    </xf>
    <xf numFmtId="166" fontId="0" fillId="0" borderId="37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8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6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68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30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30" xfId="46" applyNumberFormat="1" applyFont="1" applyFill="1" applyBorder="1" applyAlignment="1" applyProtection="1">
      <alignment/>
      <protection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6" fontId="17" fillId="0" borderId="27" xfId="46" applyNumberFormat="1" applyFont="1" applyFill="1" applyBorder="1" applyAlignment="1" applyProtection="1">
      <alignment/>
      <protection locked="0"/>
    </xf>
    <xf numFmtId="0" fontId="17" fillId="0" borderId="13" xfId="68" applyFont="1" applyFill="1" applyBorder="1" applyProtection="1">
      <alignment/>
      <protection locked="0"/>
    </xf>
    <xf numFmtId="0" fontId="17" fillId="0" borderId="11" xfId="68" applyFont="1" applyFill="1" applyBorder="1" applyProtection="1">
      <alignment/>
      <protection locked="0"/>
    </xf>
    <xf numFmtId="0" fontId="17" fillId="0" borderId="15" xfId="6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6" applyNumberFormat="1" applyFont="1" applyFill="1" applyBorder="1" applyAlignment="1" applyProtection="1">
      <alignment/>
      <protection locked="0"/>
    </xf>
    <xf numFmtId="166" fontId="17" fillId="0" borderId="52" xfId="46" applyNumberFormat="1" applyFont="1" applyFill="1" applyBorder="1" applyAlignment="1" applyProtection="1">
      <alignment/>
      <protection locked="0"/>
    </xf>
    <xf numFmtId="166" fontId="17" fillId="0" borderId="47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59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5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8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15" fillId="0" borderId="40" xfId="68" applyFont="1" applyFill="1" applyBorder="1" applyAlignment="1" applyProtection="1">
      <alignment horizontal="center" vertical="center" wrapTex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32" xfId="6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6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166" fontId="3" fillId="0" borderId="30" xfId="68" applyNumberFormat="1" applyFont="1" applyFill="1" applyBorder="1">
      <alignment/>
      <protection/>
    </xf>
    <xf numFmtId="0" fontId="4" fillId="0" borderId="0" xfId="68" applyFont="1" applyFill="1">
      <alignment/>
      <protection/>
    </xf>
    <xf numFmtId="0" fontId="15" fillId="0" borderId="22" xfId="6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9" fillId="0" borderId="25" xfId="0" applyNumberFormat="1" applyFont="1" applyFill="1" applyBorder="1" applyAlignment="1" applyProtection="1">
      <alignment vertical="center" wrapText="1"/>
      <protection/>
    </xf>
    <xf numFmtId="3" fontId="50" fillId="0" borderId="54" xfId="46" applyNumberFormat="1" applyFont="1" applyFill="1" applyBorder="1" applyAlignment="1" applyProtection="1">
      <alignment horizontal="left"/>
      <protection locked="0"/>
    </xf>
    <xf numFmtId="3" fontId="50" fillId="16" borderId="54" xfId="46" applyNumberFormat="1" applyFont="1" applyFill="1" applyBorder="1" applyAlignment="1" applyProtection="1">
      <alignment/>
      <protection locked="0"/>
    </xf>
    <xf numFmtId="164" fontId="17" fillId="20" borderId="25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172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5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54" fillId="0" borderId="0" xfId="67" applyFont="1" applyAlignment="1">
      <alignment horizontal="centerContinuous"/>
      <protection/>
    </xf>
    <xf numFmtId="166" fontId="5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62" xfId="67" applyFont="1" applyBorder="1" applyAlignment="1">
      <alignment vertical="center"/>
      <protection/>
    </xf>
    <xf numFmtId="0" fontId="2" fillId="0" borderId="63" xfId="67" applyFont="1" applyBorder="1" applyAlignment="1">
      <alignment vertical="center"/>
      <protection/>
    </xf>
    <xf numFmtId="0" fontId="2" fillId="0" borderId="64" xfId="67" applyFont="1" applyBorder="1" applyAlignment="1">
      <alignment vertical="center"/>
      <protection/>
    </xf>
    <xf numFmtId="166" fontId="6" fillId="0" borderId="34" xfId="46" applyNumberFormat="1" applyFont="1" applyBorder="1" applyAlignment="1">
      <alignment horizontal="center" vertical="center"/>
    </xf>
    <xf numFmtId="0" fontId="52" fillId="0" borderId="0" xfId="67" applyAlignment="1">
      <alignment vertical="center"/>
      <protection/>
    </xf>
    <xf numFmtId="166" fontId="6" fillId="0" borderId="61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58" xfId="46" applyNumberFormat="1" applyFont="1" applyBorder="1" applyAlignment="1">
      <alignment/>
    </xf>
    <xf numFmtId="0" fontId="52" fillId="0" borderId="0" xfId="67" applyFill="1" applyBorder="1">
      <alignment/>
      <protection/>
    </xf>
    <xf numFmtId="0" fontId="52" fillId="0" borderId="0" xfId="67" applyBorder="1">
      <alignment/>
      <protection/>
    </xf>
    <xf numFmtId="166" fontId="6" fillId="0" borderId="66" xfId="46" applyNumberFormat="1" applyFont="1" applyBorder="1" applyAlignment="1">
      <alignment/>
    </xf>
    <xf numFmtId="166" fontId="2" fillId="0" borderId="67" xfId="46" applyNumberFormat="1" applyFont="1" applyBorder="1" applyAlignment="1" quotePrefix="1">
      <alignment/>
    </xf>
    <xf numFmtId="166" fontId="2" fillId="0" borderId="52" xfId="46" applyNumberFormat="1" applyFont="1" applyBorder="1" applyAlignment="1" quotePrefix="1">
      <alignment/>
    </xf>
    <xf numFmtId="166" fontId="2" fillId="0" borderId="52" xfId="46" applyNumberFormat="1" applyFont="1" applyBorder="1" applyAlignment="1">
      <alignment/>
    </xf>
    <xf numFmtId="0" fontId="0" fillId="0" borderId="66" xfId="67" applyFont="1" applyBorder="1" quotePrefix="1">
      <alignment/>
      <protection/>
    </xf>
    <xf numFmtId="0" fontId="0" fillId="0" borderId="67" xfId="67" applyFont="1" applyBorder="1">
      <alignment/>
      <protection/>
    </xf>
    <xf numFmtId="0" fontId="0" fillId="0" borderId="52" xfId="67" applyFont="1" applyBorder="1">
      <alignment/>
      <protection/>
    </xf>
    <xf numFmtId="166" fontId="0" fillId="0" borderId="52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6" xfId="67" applyFont="1" applyBorder="1">
      <alignment/>
      <protection/>
    </xf>
    <xf numFmtId="166" fontId="55" fillId="0" borderId="0" xfId="46" applyNumberFormat="1" applyFont="1" applyBorder="1" applyAlignment="1">
      <alignment/>
    </xf>
    <xf numFmtId="0" fontId="0" fillId="0" borderId="66" xfId="67" applyFont="1" applyBorder="1">
      <alignment/>
      <protection/>
    </xf>
    <xf numFmtId="0" fontId="0" fillId="0" borderId="67" xfId="67" applyFont="1" applyBorder="1">
      <alignment/>
      <protection/>
    </xf>
    <xf numFmtId="0" fontId="55" fillId="0" borderId="67" xfId="67" applyFont="1" applyBorder="1">
      <alignment/>
      <protection/>
    </xf>
    <xf numFmtId="0" fontId="55" fillId="0" borderId="52" xfId="67" applyFont="1" applyBorder="1">
      <alignment/>
      <protection/>
    </xf>
    <xf numFmtId="166" fontId="0" fillId="0" borderId="52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6" fillId="0" borderId="52" xfId="46" applyNumberFormat="1" applyFont="1" applyBorder="1" applyAlignment="1">
      <alignment/>
    </xf>
    <xf numFmtId="166" fontId="3" fillId="0" borderId="52" xfId="46" applyNumberFormat="1" applyFont="1" applyBorder="1" applyAlignment="1">
      <alignment/>
    </xf>
    <xf numFmtId="166" fontId="6" fillId="0" borderId="44" xfId="46" applyNumberFormat="1" applyFont="1" applyBorder="1" applyAlignment="1">
      <alignment/>
    </xf>
    <xf numFmtId="166" fontId="6" fillId="0" borderId="68" xfId="46" applyNumberFormat="1" applyFont="1" applyBorder="1" applyAlignment="1">
      <alignment/>
    </xf>
    <xf numFmtId="166" fontId="6" fillId="0" borderId="69" xfId="46" applyNumberFormat="1" applyFont="1" applyBorder="1" applyAlignment="1">
      <alignment/>
    </xf>
    <xf numFmtId="166" fontId="3" fillId="0" borderId="69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5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52" fillId="0" borderId="0" xfId="72" applyAlignment="1">
      <alignment horizontal="right"/>
      <protection/>
    </xf>
    <xf numFmtId="0" fontId="54" fillId="0" borderId="0" xfId="72" applyFont="1" applyAlignment="1">
      <alignment horizontal="left"/>
      <protection/>
    </xf>
    <xf numFmtId="0" fontId="54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70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52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57" fillId="0" borderId="0" xfId="72" applyFont="1" applyBorder="1" applyAlignment="1">
      <alignment horizontal="center"/>
      <protection/>
    </xf>
    <xf numFmtId="0" fontId="15" fillId="0" borderId="36" xfId="72" applyFont="1" applyBorder="1" applyAlignment="1">
      <alignment horizontal="center"/>
      <protection/>
    </xf>
    <xf numFmtId="0" fontId="15" fillId="0" borderId="71" xfId="72" applyFont="1" applyBorder="1" applyAlignment="1">
      <alignment horizontal="center"/>
      <protection/>
    </xf>
    <xf numFmtId="49" fontId="17" fillId="0" borderId="72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52" fillId="0" borderId="0" xfId="72" applyFont="1">
      <alignment/>
      <protection/>
    </xf>
    <xf numFmtId="0" fontId="17" fillId="0" borderId="66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6" xfId="71" applyNumberFormat="1" applyFont="1" applyBorder="1">
      <alignment/>
      <protection/>
    </xf>
    <xf numFmtId="177" fontId="17" fillId="0" borderId="25" xfId="72" applyNumberFormat="1" applyFont="1" applyFill="1" applyBorder="1">
      <alignment/>
      <protection/>
    </xf>
    <xf numFmtId="0" fontId="17" fillId="0" borderId="66" xfId="71" applyFont="1" applyBorder="1" quotePrefix="1">
      <alignment/>
      <protection/>
    </xf>
    <xf numFmtId="0" fontId="0" fillId="0" borderId="45" xfId="72" applyFont="1" applyBorder="1">
      <alignment/>
      <protection/>
    </xf>
    <xf numFmtId="177" fontId="17" fillId="0" borderId="27" xfId="72" applyNumberFormat="1" applyFont="1" applyBorder="1">
      <alignment/>
      <protection/>
    </xf>
    <xf numFmtId="0" fontId="17" fillId="0" borderId="0" xfId="72" applyFont="1" applyBorder="1">
      <alignment/>
      <protection/>
    </xf>
    <xf numFmtId="0" fontId="3" fillId="0" borderId="49" xfId="72" applyFont="1" applyBorder="1">
      <alignment/>
      <protection/>
    </xf>
    <xf numFmtId="177" fontId="15" fillId="0" borderId="34" xfId="72" applyNumberFormat="1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4" xfId="72" applyFont="1" applyBorder="1">
      <alignment/>
      <protection/>
    </xf>
    <xf numFmtId="177" fontId="15" fillId="0" borderId="39" xfId="72" applyNumberFormat="1" applyFont="1" applyBorder="1">
      <alignment/>
      <protection/>
    </xf>
    <xf numFmtId="0" fontId="17" fillId="0" borderId="62" xfId="72" applyFont="1" applyBorder="1">
      <alignment/>
      <protection/>
    </xf>
    <xf numFmtId="0" fontId="15" fillId="0" borderId="56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9" xfId="72" applyFont="1" applyBorder="1" applyAlignment="1">
      <alignment horizontal="center"/>
      <protection/>
    </xf>
    <xf numFmtId="0" fontId="15" fillId="0" borderId="73" xfId="72" applyFont="1" applyBorder="1" applyAlignment="1">
      <alignment horizontal="center"/>
      <protection/>
    </xf>
    <xf numFmtId="0" fontId="15" fillId="0" borderId="74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8" xfId="72" applyFont="1" applyBorder="1" applyAlignment="1">
      <alignment horizontal="center"/>
      <protection/>
    </xf>
    <xf numFmtId="0" fontId="15" fillId="0" borderId="39" xfId="72" applyFont="1" applyBorder="1" applyAlignment="1">
      <alignment horizontal="center"/>
      <protection/>
    </xf>
    <xf numFmtId="0" fontId="15" fillId="0" borderId="53" xfId="72" applyFont="1" applyBorder="1" applyAlignment="1">
      <alignment horizontal="center"/>
      <protection/>
    </xf>
    <xf numFmtId="0" fontId="17" fillId="0" borderId="70" xfId="72" applyFont="1" applyBorder="1" applyAlignment="1">
      <alignment horizontal="left"/>
      <protection/>
    </xf>
    <xf numFmtId="0" fontId="17" fillId="0" borderId="24" xfId="72" applyFont="1" applyBorder="1" applyAlignment="1">
      <alignment horizontal="center"/>
      <protection/>
    </xf>
    <xf numFmtId="0" fontId="17" fillId="0" borderId="28" xfId="72" applyFont="1" applyBorder="1" applyAlignment="1">
      <alignment horizontal="center"/>
      <protection/>
    </xf>
    <xf numFmtId="0" fontId="15" fillId="0" borderId="40" xfId="72" applyFont="1" applyBorder="1" applyAlignment="1">
      <alignment horizontal="center"/>
      <protection/>
    </xf>
    <xf numFmtId="0" fontId="17" fillId="0" borderId="75" xfId="72" applyFont="1" applyBorder="1" applyAlignment="1">
      <alignment horizontal="center"/>
      <protection/>
    </xf>
    <xf numFmtId="0" fontId="17" fillId="0" borderId="15" xfId="72" applyFont="1" applyBorder="1" applyAlignment="1">
      <alignment horizontal="center"/>
      <protection/>
    </xf>
    <xf numFmtId="0" fontId="17" fillId="0" borderId="76" xfId="72" applyFont="1" applyBorder="1" applyAlignment="1">
      <alignment horizontal="center"/>
      <protection/>
    </xf>
    <xf numFmtId="0" fontId="17" fillId="0" borderId="35" xfId="72" applyFont="1" applyBorder="1" applyAlignment="1">
      <alignment horizontal="left"/>
      <protection/>
    </xf>
    <xf numFmtId="0" fontId="17" fillId="0" borderId="17" xfId="72" applyFont="1" applyBorder="1" applyAlignment="1">
      <alignment horizontal="center"/>
      <protection/>
    </xf>
    <xf numFmtId="0" fontId="15" fillId="0" borderId="27" xfId="72" applyFont="1" applyBorder="1" applyAlignment="1">
      <alignment horizontal="center"/>
      <protection/>
    </xf>
    <xf numFmtId="0" fontId="17" fillId="0" borderId="14" xfId="72" applyFont="1" applyBorder="1" applyAlignment="1">
      <alignment horizontal="center"/>
      <protection/>
    </xf>
    <xf numFmtId="0" fontId="17" fillId="0" borderId="11" xfId="72" applyFont="1" applyBorder="1" applyAlignment="1">
      <alignment horizontal="center"/>
      <protection/>
    </xf>
    <xf numFmtId="0" fontId="17" fillId="0" borderId="35" xfId="71" applyFont="1" applyBorder="1" applyAlignment="1" quotePrefix="1">
      <alignment horizontal="left"/>
      <protection/>
    </xf>
    <xf numFmtId="3" fontId="17" fillId="0" borderId="17" xfId="46" applyNumberFormat="1" applyFont="1" applyBorder="1" applyAlignment="1" quotePrefix="1">
      <alignment horizontal="right"/>
    </xf>
    <xf numFmtId="0" fontId="15" fillId="0" borderId="27" xfId="72" applyFont="1" applyBorder="1" applyAlignment="1">
      <alignment horizontal="center"/>
      <protection/>
    </xf>
    <xf numFmtId="3" fontId="17" fillId="0" borderId="14" xfId="46" applyNumberFormat="1" applyFont="1" applyBorder="1" applyAlignment="1">
      <alignment horizontal="right"/>
    </xf>
    <xf numFmtId="3" fontId="17" fillId="0" borderId="11" xfId="46" applyNumberFormat="1" applyFont="1" applyBorder="1" applyAlignment="1">
      <alignment horizontal="right"/>
    </xf>
    <xf numFmtId="3" fontId="17" fillId="0" borderId="54" xfId="46" applyNumberFormat="1" applyFont="1" applyBorder="1" applyAlignment="1">
      <alignment horizontal="right"/>
    </xf>
    <xf numFmtId="0" fontId="15" fillId="0" borderId="29" xfId="72" applyFont="1" applyBorder="1" applyAlignment="1">
      <alignment horizontal="center"/>
      <protection/>
    </xf>
    <xf numFmtId="0" fontId="17" fillId="0" borderId="77" xfId="71" applyFont="1" applyBorder="1" applyAlignment="1">
      <alignment horizontal="left"/>
      <protection/>
    </xf>
    <xf numFmtId="3" fontId="17" fillId="0" borderId="19" xfId="46" applyNumberFormat="1" applyFont="1" applyBorder="1" applyAlignment="1" quotePrefix="1">
      <alignment horizontal="right"/>
    </xf>
    <xf numFmtId="3" fontId="17" fillId="0" borderId="75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0" fontId="15" fillId="0" borderId="40" xfId="72" applyFont="1" applyBorder="1" applyAlignment="1">
      <alignment horizontal="center"/>
      <protection/>
    </xf>
    <xf numFmtId="0" fontId="0" fillId="0" borderId="49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34" xfId="46" applyNumberFormat="1" applyFont="1" applyBorder="1" applyAlignment="1">
      <alignment horizontal="right"/>
    </xf>
    <xf numFmtId="177" fontId="17" fillId="0" borderId="25" xfId="72" applyNumberFormat="1" applyFont="1" applyFill="1" applyBorder="1">
      <alignment/>
      <protection/>
    </xf>
    <xf numFmtId="177" fontId="17" fillId="0" borderId="26" xfId="72" applyNumberFormat="1" applyFont="1" applyBorder="1">
      <alignment/>
      <protection/>
    </xf>
    <xf numFmtId="166" fontId="3" fillId="0" borderId="58" xfId="46" applyNumberFormat="1" applyFont="1" applyBorder="1" applyAlignment="1">
      <alignment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3" fontId="0" fillId="0" borderId="12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3" fontId="0" fillId="0" borderId="14" xfId="68" applyNumberFormat="1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68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11" xfId="46" applyNumberFormat="1" applyFont="1" applyFill="1" applyBorder="1" applyAlignment="1" applyProtection="1">
      <alignment horizontal="center"/>
      <protection locked="0"/>
    </xf>
    <xf numFmtId="164" fontId="17" fillId="0" borderId="25" xfId="0" applyNumberFormat="1" applyFont="1" applyFill="1" applyBorder="1" applyAlignment="1" applyProtection="1">
      <alignment horizontal="center" vertical="center"/>
      <protection locked="0"/>
    </xf>
    <xf numFmtId="164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5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52" fillId="0" borderId="0" xfId="65">
      <alignment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3" fillId="0" borderId="78" xfId="65" applyFont="1" applyBorder="1" applyAlignment="1">
      <alignment horizontal="center" vertical="center" wrapText="1"/>
      <protection/>
    </xf>
    <xf numFmtId="166" fontId="52" fillId="0" borderId="0" xfId="65" applyNumberFormat="1">
      <alignment/>
      <protection/>
    </xf>
    <xf numFmtId="0" fontId="52" fillId="0" borderId="0" xfId="65" applyFont="1">
      <alignment/>
      <protection/>
    </xf>
    <xf numFmtId="0" fontId="0" fillId="0" borderId="56" xfId="65" applyFont="1" applyBorder="1">
      <alignment/>
      <protection/>
    </xf>
    <xf numFmtId="0" fontId="0" fillId="0" borderId="56" xfId="65" applyFont="1" applyBorder="1" applyAlignment="1">
      <alignment wrapText="1"/>
      <protection/>
    </xf>
    <xf numFmtId="0" fontId="6" fillId="0" borderId="56" xfId="65" applyFont="1" applyBorder="1">
      <alignment/>
      <protection/>
    </xf>
    <xf numFmtId="0" fontId="3" fillId="0" borderId="61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6" fillId="0" borderId="72" xfId="65" applyFont="1" applyBorder="1" applyAlignment="1">
      <alignment wrapText="1"/>
      <protection/>
    </xf>
    <xf numFmtId="0" fontId="0" fillId="0" borderId="66" xfId="65" applyFont="1" applyBorder="1" applyAlignment="1">
      <alignment wrapText="1"/>
      <protection/>
    </xf>
    <xf numFmtId="0" fontId="0" fillId="0" borderId="66" xfId="65" applyFont="1" applyBorder="1">
      <alignment/>
      <protection/>
    </xf>
    <xf numFmtId="0" fontId="6" fillId="0" borderId="66" xfId="65" applyFont="1" applyBorder="1" applyAlignment="1">
      <alignment wrapText="1"/>
      <protection/>
    </xf>
    <xf numFmtId="0" fontId="0" fillId="0" borderId="66" xfId="65" applyFont="1" applyBorder="1">
      <alignment/>
      <protection/>
    </xf>
    <xf numFmtId="0" fontId="0" fillId="0" borderId="66" xfId="65" applyFont="1" applyBorder="1" applyAlignment="1">
      <alignment wrapText="1"/>
      <protection/>
    </xf>
    <xf numFmtId="0" fontId="0" fillId="0" borderId="66" xfId="65" applyFont="1" applyBorder="1" applyAlignment="1" quotePrefix="1">
      <alignment wrapText="1"/>
      <protection/>
    </xf>
    <xf numFmtId="0" fontId="6" fillId="0" borderId="74" xfId="65" applyFont="1" applyBorder="1">
      <alignment/>
      <protection/>
    </xf>
    <xf numFmtId="3" fontId="3" fillId="0" borderId="79" xfId="65" applyNumberFormat="1" applyFont="1" applyBorder="1" applyAlignment="1">
      <alignment horizontal="center" vertical="center" wrapText="1"/>
      <protection/>
    </xf>
    <xf numFmtId="166" fontId="0" fillId="0" borderId="55" xfId="46" applyNumberFormat="1" applyFont="1" applyBorder="1" applyAlignment="1">
      <alignment horizontal="right"/>
    </xf>
    <xf numFmtId="166" fontId="0" fillId="0" borderId="55" xfId="46" applyNumberFormat="1" applyFont="1" applyBorder="1" applyAlignment="1">
      <alignment horizontal="center"/>
    </xf>
    <xf numFmtId="166" fontId="24" fillId="0" borderId="55" xfId="46" applyNumberFormat="1" applyFont="1" applyBorder="1" applyAlignment="1">
      <alignment horizontal="center"/>
    </xf>
    <xf numFmtId="166" fontId="24" fillId="0" borderId="55" xfId="46" applyNumberFormat="1" applyFont="1" applyBorder="1" applyAlignment="1">
      <alignment/>
    </xf>
    <xf numFmtId="166" fontId="0" fillId="0" borderId="55" xfId="46" applyNumberFormat="1" applyFont="1" applyBorder="1" applyAlignment="1">
      <alignment/>
    </xf>
    <xf numFmtId="166" fontId="24" fillId="0" borderId="55" xfId="46" applyNumberFormat="1" applyFont="1" applyBorder="1" applyAlignment="1">
      <alignment horizontal="right"/>
    </xf>
    <xf numFmtId="166" fontId="24" fillId="0" borderId="71" xfId="46" applyNumberFormat="1" applyFont="1" applyBorder="1" applyAlignment="1">
      <alignment horizontal="center"/>
    </xf>
    <xf numFmtId="166" fontId="0" fillId="0" borderId="35" xfId="46" applyNumberFormat="1" applyFont="1" applyBorder="1" applyAlignment="1">
      <alignment/>
    </xf>
    <xf numFmtId="166" fontId="0" fillId="0" borderId="77" xfId="46" applyNumberFormat="1" applyFont="1" applyBorder="1" applyAlignment="1">
      <alignment/>
    </xf>
    <xf numFmtId="0" fontId="13" fillId="0" borderId="49" xfId="65" applyFont="1" applyBorder="1" applyAlignment="1">
      <alignment horizontal="left"/>
      <protection/>
    </xf>
    <xf numFmtId="166" fontId="59" fillId="0" borderId="34" xfId="65" applyNumberFormat="1" applyFont="1" applyBorder="1">
      <alignment/>
      <protection/>
    </xf>
    <xf numFmtId="3" fontId="0" fillId="0" borderId="55" xfId="65" applyNumberFormat="1" applyFont="1" applyBorder="1" applyAlignment="1">
      <alignment horizontal="right"/>
      <protection/>
    </xf>
    <xf numFmtId="0" fontId="17" fillId="0" borderId="28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7" fontId="17" fillId="0" borderId="27" xfId="72" applyNumberFormat="1" applyFont="1" applyFill="1" applyBorder="1">
      <alignment/>
      <protection/>
    </xf>
    <xf numFmtId="177" fontId="17" fillId="0" borderId="37" xfId="72" applyNumberFormat="1" applyFont="1" applyFill="1" applyBorder="1">
      <alignment/>
      <protection/>
    </xf>
    <xf numFmtId="177" fontId="17" fillId="0" borderId="27" xfId="72" applyNumberFormat="1" applyFont="1" applyFill="1" applyBorder="1">
      <alignment/>
      <protection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49" fontId="0" fillId="0" borderId="7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 locked="0"/>
    </xf>
    <xf numFmtId="164" fontId="17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0" fontId="5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5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5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54" fillId="0" borderId="0" xfId="66" applyFont="1" applyAlignment="1">
      <alignment horizontal="centerContinuous"/>
      <protection/>
    </xf>
    <xf numFmtId="0" fontId="60" fillId="0" borderId="0" xfId="66" applyFont="1" applyAlignment="1">
      <alignment horizontal="centerContinuous"/>
      <protection/>
    </xf>
    <xf numFmtId="0" fontId="6" fillId="0" borderId="62" xfId="66" applyFont="1" applyBorder="1">
      <alignment/>
      <protection/>
    </xf>
    <xf numFmtId="0" fontId="6" fillId="0" borderId="63" xfId="66" applyFont="1" applyBorder="1" applyAlignment="1">
      <alignment horizontal="center"/>
      <protection/>
    </xf>
    <xf numFmtId="0" fontId="16" fillId="0" borderId="56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27" xfId="66" applyFont="1" applyBorder="1" applyAlignment="1">
      <alignment horizontal="center"/>
      <protection/>
    </xf>
    <xf numFmtId="0" fontId="7" fillId="0" borderId="36" xfId="66" applyFont="1" applyBorder="1" applyAlignment="1">
      <alignment horizontal="center"/>
      <protection/>
    </xf>
    <xf numFmtId="0" fontId="14" fillId="0" borderId="74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61" xfId="66" applyFont="1" applyBorder="1">
      <alignment/>
      <protection/>
    </xf>
    <xf numFmtId="3" fontId="7" fillId="0" borderId="20" xfId="66" applyNumberFormat="1" applyFont="1" applyBorder="1" applyAlignment="1">
      <alignment horizontal="center"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9" xfId="66" applyNumberFormat="1" applyFont="1" applyBorder="1">
      <alignment/>
      <protection/>
    </xf>
    <xf numFmtId="3" fontId="7" fillId="0" borderId="63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/>
      <protection/>
    </xf>
    <xf numFmtId="0" fontId="53" fillId="0" borderId="0" xfId="66" applyFont="1">
      <alignment/>
      <protection/>
    </xf>
    <xf numFmtId="0" fontId="14" fillId="0" borderId="66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6" xfId="66" applyNumberFormat="1" applyFont="1" applyBorder="1">
      <alignment/>
      <protection/>
    </xf>
    <xf numFmtId="0" fontId="14" fillId="0" borderId="66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6" xfId="66" applyNumberFormat="1" applyFont="1" applyBorder="1">
      <alignment/>
      <protection/>
    </xf>
    <xf numFmtId="3" fontId="62" fillId="0" borderId="17" xfId="66" applyNumberFormat="1" applyFont="1" applyBorder="1">
      <alignment/>
      <protection/>
    </xf>
    <xf numFmtId="3" fontId="62" fillId="0" borderId="11" xfId="66" applyNumberFormat="1" applyFont="1" applyBorder="1">
      <alignment/>
      <protection/>
    </xf>
    <xf numFmtId="3" fontId="63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16" fillId="0" borderId="11" xfId="66" applyNumberFormat="1" applyFont="1" applyBorder="1">
      <alignment/>
      <protection/>
    </xf>
    <xf numFmtId="3" fontId="64" fillId="0" borderId="11" xfId="66" applyNumberFormat="1" applyFont="1" applyBorder="1">
      <alignment/>
      <protection/>
    </xf>
    <xf numFmtId="3" fontId="64" fillId="0" borderId="17" xfId="66" applyNumberFormat="1" applyFont="1" applyBorder="1">
      <alignment/>
      <protection/>
    </xf>
    <xf numFmtId="3" fontId="16" fillId="0" borderId="36" xfId="66" applyNumberFormat="1" applyFont="1" applyBorder="1">
      <alignment/>
      <protection/>
    </xf>
    <xf numFmtId="49" fontId="14" fillId="0" borderId="66" xfId="66" applyNumberFormat="1" applyFont="1" applyBorder="1">
      <alignment/>
      <protection/>
    </xf>
    <xf numFmtId="3" fontId="61" fillId="0" borderId="17" xfId="66" applyNumberFormat="1" applyFont="1" applyBorder="1">
      <alignment/>
      <protection/>
    </xf>
    <xf numFmtId="3" fontId="62" fillId="0" borderId="11" xfId="66" applyNumberFormat="1" applyFont="1" applyBorder="1">
      <alignment/>
      <protection/>
    </xf>
    <xf numFmtId="0" fontId="7" fillId="0" borderId="66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62" fillId="0" borderId="66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65" fillId="0" borderId="17" xfId="66" applyNumberFormat="1" applyFont="1" applyBorder="1">
      <alignment/>
      <protection/>
    </xf>
    <xf numFmtId="3" fontId="6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62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5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3" fontId="14" fillId="0" borderId="15" xfId="66" applyNumberFormat="1" applyFont="1" applyFill="1" applyBorder="1">
      <alignment/>
      <protection/>
    </xf>
    <xf numFmtId="0" fontId="14" fillId="0" borderId="56" xfId="66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0" fontId="7" fillId="0" borderId="61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9" xfId="66" applyNumberFormat="1" applyFont="1" applyBorder="1">
      <alignment/>
      <protection/>
    </xf>
    <xf numFmtId="0" fontId="14" fillId="0" borderId="66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80" xfId="66" applyFont="1" applyBorder="1">
      <alignment/>
      <protection/>
    </xf>
    <xf numFmtId="3" fontId="7" fillId="0" borderId="81" xfId="66" applyNumberFormat="1" applyFont="1" applyBorder="1">
      <alignment/>
      <protection/>
    </xf>
    <xf numFmtId="3" fontId="7" fillId="0" borderId="38" xfId="66" applyNumberFormat="1" applyFont="1" applyBorder="1">
      <alignment/>
      <protection/>
    </xf>
    <xf numFmtId="3" fontId="7" fillId="0" borderId="80" xfId="66" applyNumberFormat="1" applyFont="1" applyBorder="1">
      <alignment/>
      <protection/>
    </xf>
    <xf numFmtId="3" fontId="7" fillId="0" borderId="39" xfId="66" applyNumberFormat="1" applyFont="1" applyBorder="1">
      <alignment/>
      <protection/>
    </xf>
    <xf numFmtId="0" fontId="6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62" fillId="0" borderId="0" xfId="66" applyNumberFormat="1" applyFont="1" applyFill="1" applyBorder="1">
      <alignment/>
      <protection/>
    </xf>
    <xf numFmtId="3" fontId="64" fillId="0" borderId="0" xfId="66" applyNumberFormat="1" applyFont="1" applyBorder="1">
      <alignment/>
      <protection/>
    </xf>
    <xf numFmtId="0" fontId="3" fillId="0" borderId="34" xfId="72" applyFont="1" applyBorder="1">
      <alignment/>
      <protection/>
    </xf>
    <xf numFmtId="0" fontId="17" fillId="0" borderId="56" xfId="72" applyFont="1" applyBorder="1">
      <alignment/>
      <protection/>
    </xf>
    <xf numFmtId="0" fontId="17" fillId="0" borderId="45" xfId="72" applyFont="1" applyBorder="1">
      <alignment/>
      <protection/>
    </xf>
    <xf numFmtId="0" fontId="28" fillId="0" borderId="49" xfId="72" applyFont="1" applyBorder="1">
      <alignment/>
      <protection/>
    </xf>
    <xf numFmtId="177" fontId="28" fillId="0" borderId="34" xfId="72" applyNumberFormat="1" applyFont="1" applyBorder="1">
      <alignment/>
      <protection/>
    </xf>
    <xf numFmtId="14" fontId="15" fillId="0" borderId="33" xfId="72" applyNumberFormat="1" applyFont="1" applyBorder="1" applyAlignment="1">
      <alignment horizontal="center"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 locked="0"/>
    </xf>
    <xf numFmtId="164" fontId="17" fillId="0" borderId="79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6" xfId="0" applyNumberFormat="1" applyFill="1" applyBorder="1" applyAlignment="1" applyProtection="1">
      <alignment horizontal="left" vertical="center" wrapText="1"/>
      <protection locked="0"/>
    </xf>
    <xf numFmtId="0" fontId="17" fillId="0" borderId="35" xfId="68" applyFont="1" applyFill="1" applyBorder="1" applyProtection="1">
      <alignment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66" fillId="0" borderId="11" xfId="0" applyFont="1" applyBorder="1" applyAlignment="1" applyProtection="1">
      <alignment horizontal="left" wrapText="1" indent="1"/>
      <protection/>
    </xf>
    <xf numFmtId="0" fontId="3" fillId="0" borderId="29" xfId="68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164" fontId="16" fillId="0" borderId="43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center"/>
      <protection/>
    </xf>
    <xf numFmtId="164" fontId="16" fillId="0" borderId="43" xfId="68" applyNumberFormat="1" applyFont="1" applyFill="1" applyBorder="1" applyAlignment="1" applyProtection="1">
      <alignment horizontal="left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8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3" fillId="0" borderId="27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63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5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5" fillId="0" borderId="49" xfId="72" applyFont="1" applyBorder="1" applyAlignment="1">
      <alignment horizontal="left"/>
      <protection/>
    </xf>
    <xf numFmtId="0" fontId="52" fillId="0" borderId="50" xfId="72" applyBorder="1" applyAlignment="1">
      <alignment horizontal="left"/>
      <protection/>
    </xf>
    <xf numFmtId="0" fontId="52" fillId="0" borderId="57" xfId="72" applyBorder="1" applyAlignment="1">
      <alignment horizontal="left"/>
      <protection/>
    </xf>
    <xf numFmtId="0" fontId="15" fillId="0" borderId="40" xfId="72" applyFont="1" applyBorder="1" applyAlignment="1">
      <alignment horizontal="center" wrapText="1"/>
      <protection/>
    </xf>
    <xf numFmtId="0" fontId="53" fillId="0" borderId="26" xfId="69" applyFont="1" applyBorder="1" applyAlignment="1">
      <alignment wrapText="1"/>
      <protection/>
    </xf>
    <xf numFmtId="0" fontId="23" fillId="0" borderId="0" xfId="69" applyFont="1" applyFill="1" applyAlignment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1" xfId="70" applyFont="1" applyFill="1" applyBorder="1" applyAlignment="1" applyProtection="1">
      <alignment horizontal="left" vertical="center" indent="1"/>
      <protection/>
    </xf>
    <xf numFmtId="0" fontId="16" fillId="0" borderId="50" xfId="70" applyFont="1" applyFill="1" applyBorder="1" applyAlignment="1" applyProtection="1">
      <alignment horizontal="left" vertical="center" indent="1"/>
      <protection/>
    </xf>
    <xf numFmtId="0" fontId="16" fillId="0" borderId="57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70" xfId="65" applyFont="1" applyBorder="1" applyAlignment="1">
      <alignment horizontal="center" vertical="center" wrapText="1"/>
      <protection/>
    </xf>
    <xf numFmtId="0" fontId="3" fillId="0" borderId="36" xfId="65" applyFont="1" applyBorder="1" applyAlignment="1">
      <alignment horizontal="center" vertical="center" wrapText="1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9" xfId="66" applyFont="1" applyBorder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3" fontId="62" fillId="0" borderId="19" xfId="66" applyNumberFormat="1" applyFont="1" applyBorder="1">
      <alignment/>
      <protection/>
    </xf>
    <xf numFmtId="3" fontId="62" fillId="0" borderId="15" xfId="66" applyNumberFormat="1" applyFont="1" applyBorder="1">
      <alignment/>
      <protection/>
    </xf>
    <xf numFmtId="3" fontId="62" fillId="0" borderId="15" xfId="66" applyNumberFormat="1" applyFont="1" applyBorder="1">
      <alignment/>
      <protection/>
    </xf>
    <xf numFmtId="3" fontId="16" fillId="0" borderId="77" xfId="66" applyNumberFormat="1" applyFont="1" applyBorder="1">
      <alignment/>
      <protection/>
    </xf>
    <xf numFmtId="3" fontId="7" fillId="0" borderId="54" xfId="66" applyNumberFormat="1" applyFont="1" applyBorder="1">
      <alignment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tabSelected="1" zoomScale="120" zoomScaleNormal="120" zoomScaleSheetLayoutView="100" workbookViewId="0" topLeftCell="A79">
      <selection activeCell="A85" sqref="A85:IV85"/>
    </sheetView>
  </sheetViews>
  <sheetFormatPr defaultColWidth="9.00390625" defaultRowHeight="12.75"/>
  <cols>
    <col min="1" max="1" width="9.50390625" style="383" customWidth="1"/>
    <col min="2" max="2" width="91.625" style="383" customWidth="1"/>
    <col min="3" max="3" width="21.625" style="384" customWidth="1"/>
    <col min="4" max="4" width="9.00390625" style="399" customWidth="1"/>
    <col min="5" max="16384" width="9.375" style="399" customWidth="1"/>
  </cols>
  <sheetData>
    <row r="1" spans="1:3" ht="15.75" customHeight="1">
      <c r="A1" s="798" t="s">
        <v>19</v>
      </c>
      <c r="B1" s="798"/>
      <c r="C1" s="798"/>
    </row>
    <row r="2" spans="1:3" ht="37.5" customHeight="1" thickBot="1">
      <c r="A2" s="797" t="s">
        <v>163</v>
      </c>
      <c r="B2" s="797"/>
      <c r="C2" s="307" t="s">
        <v>245</v>
      </c>
    </row>
    <row r="3" spans="1:3" s="400" customFormat="1" ht="12" customHeight="1" thickBot="1">
      <c r="A3" s="22" t="s">
        <v>79</v>
      </c>
      <c r="B3" s="23" t="s">
        <v>21</v>
      </c>
      <c r="C3" s="42" t="s">
        <v>273</v>
      </c>
    </row>
    <row r="4" spans="1:3" s="401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19" t="s">
        <v>22</v>
      </c>
      <c r="B5" s="20" t="s">
        <v>274</v>
      </c>
      <c r="C5" s="297">
        <f>+C6+C7+C8+C9+C10+C11</f>
        <v>1009863</v>
      </c>
    </row>
    <row r="6" spans="1:3" s="401" customFormat="1" ht="12" customHeight="1">
      <c r="A6" s="14" t="s">
        <v>109</v>
      </c>
      <c r="B6" s="402" t="s">
        <v>275</v>
      </c>
      <c r="C6" s="300">
        <v>253915</v>
      </c>
    </row>
    <row r="7" spans="1:3" s="401" customFormat="1" ht="12" customHeight="1">
      <c r="A7" s="13" t="s">
        <v>110</v>
      </c>
      <c r="B7" s="403" t="s">
        <v>276</v>
      </c>
      <c r="C7" s="299">
        <v>192207</v>
      </c>
    </row>
    <row r="8" spans="1:3" s="401" customFormat="1" ht="12" customHeight="1">
      <c r="A8" s="13" t="s">
        <v>111</v>
      </c>
      <c r="B8" s="794" t="s">
        <v>277</v>
      </c>
      <c r="C8" s="299">
        <v>530684</v>
      </c>
    </row>
    <row r="9" spans="1:3" s="401" customFormat="1" ht="12" customHeight="1">
      <c r="A9" s="13" t="s">
        <v>112</v>
      </c>
      <c r="B9" s="403" t="s">
        <v>278</v>
      </c>
      <c r="C9" s="299">
        <v>23953</v>
      </c>
    </row>
    <row r="10" spans="1:3" s="401" customFormat="1" ht="12" customHeight="1">
      <c r="A10" s="13" t="s">
        <v>160</v>
      </c>
      <c r="B10" s="403" t="s">
        <v>279</v>
      </c>
      <c r="C10" s="299">
        <v>9104</v>
      </c>
    </row>
    <row r="11" spans="1:3" s="401" customFormat="1" ht="12" customHeight="1" thickBot="1">
      <c r="A11" s="15" t="s">
        <v>113</v>
      </c>
      <c r="B11" s="404" t="s">
        <v>280</v>
      </c>
      <c r="C11" s="299"/>
    </row>
    <row r="12" spans="1:3" s="401" customFormat="1" ht="12" customHeight="1" thickBot="1">
      <c r="A12" s="19" t="s">
        <v>23</v>
      </c>
      <c r="B12" s="292" t="s">
        <v>281</v>
      </c>
      <c r="C12" s="297">
        <f>+C13+C14+C15+C16+C17</f>
        <v>335432</v>
      </c>
    </row>
    <row r="13" spans="1:3" s="401" customFormat="1" ht="12" customHeight="1">
      <c r="A13" s="14" t="s">
        <v>115</v>
      </c>
      <c r="B13" s="402" t="s">
        <v>282</v>
      </c>
      <c r="C13" s="300"/>
    </row>
    <row r="14" spans="1:3" s="401" customFormat="1" ht="12" customHeight="1">
      <c r="A14" s="13" t="s">
        <v>116</v>
      </c>
      <c r="B14" s="403" t="s">
        <v>283</v>
      </c>
      <c r="C14" s="299"/>
    </row>
    <row r="15" spans="1:3" s="401" customFormat="1" ht="12" customHeight="1">
      <c r="A15" s="13" t="s">
        <v>117</v>
      </c>
      <c r="B15" s="403" t="s">
        <v>504</v>
      </c>
      <c r="C15" s="299"/>
    </row>
    <row r="16" spans="1:3" s="401" customFormat="1" ht="12" customHeight="1">
      <c r="A16" s="13" t="s">
        <v>118</v>
      </c>
      <c r="B16" s="403" t="s">
        <v>505</v>
      </c>
      <c r="C16" s="299"/>
    </row>
    <row r="17" spans="1:3" s="401" customFormat="1" ht="12" customHeight="1">
      <c r="A17" s="13" t="s">
        <v>119</v>
      </c>
      <c r="B17" s="403" t="s">
        <v>284</v>
      </c>
      <c r="C17" s="299">
        <v>335432</v>
      </c>
    </row>
    <row r="18" spans="1:3" s="401" customFormat="1" ht="12" customHeight="1" thickBot="1">
      <c r="A18" s="15" t="s">
        <v>128</v>
      </c>
      <c r="B18" s="404" t="s">
        <v>285</v>
      </c>
      <c r="C18" s="301">
        <v>18990</v>
      </c>
    </row>
    <row r="19" spans="1:3" s="401" customFormat="1" ht="12" customHeight="1" thickBot="1">
      <c r="A19" s="19" t="s">
        <v>24</v>
      </c>
      <c r="B19" s="20" t="s">
        <v>286</v>
      </c>
      <c r="C19" s="297">
        <f>+C20+C21+C22+C23+C24</f>
        <v>0</v>
      </c>
    </row>
    <row r="20" spans="1:3" s="401" customFormat="1" ht="12" customHeight="1">
      <c r="A20" s="14" t="s">
        <v>98</v>
      </c>
      <c r="B20" s="402" t="s">
        <v>287</v>
      </c>
      <c r="C20" s="300"/>
    </row>
    <row r="21" spans="1:3" s="401" customFormat="1" ht="12" customHeight="1">
      <c r="A21" s="13" t="s">
        <v>99</v>
      </c>
      <c r="B21" s="403" t="s">
        <v>288</v>
      </c>
      <c r="C21" s="299"/>
    </row>
    <row r="22" spans="1:3" s="401" customFormat="1" ht="12" customHeight="1">
      <c r="A22" s="13" t="s">
        <v>100</v>
      </c>
      <c r="B22" s="403" t="s">
        <v>506</v>
      </c>
      <c r="C22" s="299"/>
    </row>
    <row r="23" spans="1:3" s="401" customFormat="1" ht="12" customHeight="1">
      <c r="A23" s="13" t="s">
        <v>101</v>
      </c>
      <c r="B23" s="403" t="s">
        <v>507</v>
      </c>
      <c r="C23" s="299"/>
    </row>
    <row r="24" spans="1:3" s="401" customFormat="1" ht="12" customHeight="1">
      <c r="A24" s="13" t="s">
        <v>181</v>
      </c>
      <c r="B24" s="403" t="s">
        <v>289</v>
      </c>
      <c r="C24" s="299"/>
    </row>
    <row r="25" spans="1:3" s="401" customFormat="1" ht="12" customHeight="1" thickBot="1">
      <c r="A25" s="15" t="s">
        <v>182</v>
      </c>
      <c r="B25" s="404" t="s">
        <v>290</v>
      </c>
      <c r="C25" s="301"/>
    </row>
    <row r="26" spans="1:3" s="401" customFormat="1" ht="12" customHeight="1" thickBot="1">
      <c r="A26" s="19" t="s">
        <v>183</v>
      </c>
      <c r="B26" s="20" t="s">
        <v>291</v>
      </c>
      <c r="C26" s="303">
        <f>+C27+C30+C31+C32</f>
        <v>358083</v>
      </c>
    </row>
    <row r="27" spans="1:3" s="401" customFormat="1" ht="12" customHeight="1">
      <c r="A27" s="14" t="s">
        <v>292</v>
      </c>
      <c r="B27" s="402" t="s">
        <v>298</v>
      </c>
      <c r="C27" s="397">
        <f>+C28+C29</f>
        <v>322576</v>
      </c>
    </row>
    <row r="28" spans="1:3" s="401" customFormat="1" ht="12" customHeight="1">
      <c r="A28" s="13" t="s">
        <v>293</v>
      </c>
      <c r="B28" s="403" t="s">
        <v>299</v>
      </c>
      <c r="C28" s="299">
        <v>128000</v>
      </c>
    </row>
    <row r="29" spans="1:3" s="401" customFormat="1" ht="12" customHeight="1">
      <c r="A29" s="13" t="s">
        <v>294</v>
      </c>
      <c r="B29" s="403" t="s">
        <v>300</v>
      </c>
      <c r="C29" s="299">
        <v>194576</v>
      </c>
    </row>
    <row r="30" spans="1:3" s="401" customFormat="1" ht="12" customHeight="1">
      <c r="A30" s="13" t="s">
        <v>295</v>
      </c>
      <c r="B30" s="403" t="s">
        <v>301</v>
      </c>
      <c r="C30" s="299">
        <v>25507</v>
      </c>
    </row>
    <row r="31" spans="1:3" s="401" customFormat="1" ht="12" customHeight="1">
      <c r="A31" s="13" t="s">
        <v>296</v>
      </c>
      <c r="B31" s="403" t="s">
        <v>302</v>
      </c>
      <c r="C31" s="299">
        <v>3500</v>
      </c>
    </row>
    <row r="32" spans="1:3" s="401" customFormat="1" ht="12" customHeight="1" thickBot="1">
      <c r="A32" s="15" t="s">
        <v>297</v>
      </c>
      <c r="B32" s="404" t="s">
        <v>303</v>
      </c>
      <c r="C32" s="301">
        <v>6500</v>
      </c>
    </row>
    <row r="33" spans="1:3" s="401" customFormat="1" ht="12" customHeight="1" thickBot="1">
      <c r="A33" s="19" t="s">
        <v>26</v>
      </c>
      <c r="B33" s="20" t="s">
        <v>304</v>
      </c>
      <c r="C33" s="297">
        <f>SUM(C34:C43)</f>
        <v>397752</v>
      </c>
    </row>
    <row r="34" spans="1:3" s="401" customFormat="1" ht="12" customHeight="1">
      <c r="A34" s="14" t="s">
        <v>102</v>
      </c>
      <c r="B34" s="402" t="s">
        <v>307</v>
      </c>
      <c r="C34" s="300">
        <v>13356</v>
      </c>
    </row>
    <row r="35" spans="1:3" s="401" customFormat="1" ht="12" customHeight="1">
      <c r="A35" s="13" t="s">
        <v>103</v>
      </c>
      <c r="B35" s="403" t="s">
        <v>308</v>
      </c>
      <c r="C35" s="299">
        <v>62809</v>
      </c>
    </row>
    <row r="36" spans="1:3" s="401" customFormat="1" ht="12" customHeight="1">
      <c r="A36" s="13" t="s">
        <v>104</v>
      </c>
      <c r="B36" s="403" t="s">
        <v>309</v>
      </c>
      <c r="C36" s="299">
        <v>59124</v>
      </c>
    </row>
    <row r="37" spans="1:3" s="401" customFormat="1" ht="12" customHeight="1">
      <c r="A37" s="13" t="s">
        <v>185</v>
      </c>
      <c r="B37" s="403" t="s">
        <v>310</v>
      </c>
      <c r="C37" s="299">
        <v>27177</v>
      </c>
    </row>
    <row r="38" spans="1:3" s="401" customFormat="1" ht="12" customHeight="1">
      <c r="A38" s="13" t="s">
        <v>186</v>
      </c>
      <c r="B38" s="403" t="s">
        <v>311</v>
      </c>
      <c r="C38" s="299">
        <v>174470</v>
      </c>
    </row>
    <row r="39" spans="1:3" s="401" customFormat="1" ht="12" customHeight="1">
      <c r="A39" s="13" t="s">
        <v>187</v>
      </c>
      <c r="B39" s="403" t="s">
        <v>312</v>
      </c>
      <c r="C39" s="299">
        <v>34288</v>
      </c>
    </row>
    <row r="40" spans="1:3" s="401" customFormat="1" ht="12" customHeight="1">
      <c r="A40" s="13" t="s">
        <v>188</v>
      </c>
      <c r="B40" s="403" t="s">
        <v>313</v>
      </c>
      <c r="C40" s="299">
        <v>25858</v>
      </c>
    </row>
    <row r="41" spans="1:3" s="401" customFormat="1" ht="12" customHeight="1">
      <c r="A41" s="13" t="s">
        <v>189</v>
      </c>
      <c r="B41" s="403" t="s">
        <v>314</v>
      </c>
      <c r="C41" s="299">
        <v>390</v>
      </c>
    </row>
    <row r="42" spans="1:3" s="401" customFormat="1" ht="12" customHeight="1">
      <c r="A42" s="13" t="s">
        <v>305</v>
      </c>
      <c r="B42" s="403" t="s">
        <v>315</v>
      </c>
      <c r="C42" s="302"/>
    </row>
    <row r="43" spans="1:3" s="401" customFormat="1" ht="12" customHeight="1" thickBot="1">
      <c r="A43" s="15" t="s">
        <v>306</v>
      </c>
      <c r="B43" s="404" t="s">
        <v>316</v>
      </c>
      <c r="C43" s="391">
        <v>280</v>
      </c>
    </row>
    <row r="44" spans="1:3" s="401" customFormat="1" ht="12" customHeight="1" thickBot="1">
      <c r="A44" s="19" t="s">
        <v>27</v>
      </c>
      <c r="B44" s="20" t="s">
        <v>317</v>
      </c>
      <c r="C44" s="297">
        <f>SUM(C45:C49)</f>
        <v>18048</v>
      </c>
    </row>
    <row r="45" spans="1:3" s="401" customFormat="1" ht="12" customHeight="1">
      <c r="A45" s="14" t="s">
        <v>105</v>
      </c>
      <c r="B45" s="402" t="s">
        <v>321</v>
      </c>
      <c r="C45" s="448"/>
    </row>
    <row r="46" spans="1:3" s="401" customFormat="1" ht="12" customHeight="1">
      <c r="A46" s="13" t="s">
        <v>106</v>
      </c>
      <c r="B46" s="403" t="s">
        <v>322</v>
      </c>
      <c r="C46" s="302">
        <v>18048</v>
      </c>
    </row>
    <row r="47" spans="1:3" s="401" customFormat="1" ht="12" customHeight="1">
      <c r="A47" s="13" t="s">
        <v>318</v>
      </c>
      <c r="B47" s="403" t="s">
        <v>323</v>
      </c>
      <c r="C47" s="302"/>
    </row>
    <row r="48" spans="1:3" s="401" customFormat="1" ht="12" customHeight="1">
      <c r="A48" s="13" t="s">
        <v>319</v>
      </c>
      <c r="B48" s="403" t="s">
        <v>324</v>
      </c>
      <c r="C48" s="302"/>
    </row>
    <row r="49" spans="1:3" s="401" customFormat="1" ht="12" customHeight="1" thickBot="1">
      <c r="A49" s="15" t="s">
        <v>320</v>
      </c>
      <c r="B49" s="404" t="s">
        <v>325</v>
      </c>
      <c r="C49" s="391"/>
    </row>
    <row r="50" spans="1:3" s="401" customFormat="1" ht="12" customHeight="1" thickBot="1">
      <c r="A50" s="19" t="s">
        <v>190</v>
      </c>
      <c r="B50" s="20" t="s">
        <v>326</v>
      </c>
      <c r="C50" s="297">
        <f>SUM(C51:C53)</f>
        <v>129370</v>
      </c>
    </row>
    <row r="51" spans="1:3" s="401" customFormat="1" ht="12" customHeight="1">
      <c r="A51" s="14" t="s">
        <v>107</v>
      </c>
      <c r="B51" s="402" t="s">
        <v>327</v>
      </c>
      <c r="C51" s="300"/>
    </row>
    <row r="52" spans="1:3" s="401" customFormat="1" ht="12" customHeight="1">
      <c r="A52" s="13" t="s">
        <v>108</v>
      </c>
      <c r="B52" s="403" t="s">
        <v>508</v>
      </c>
      <c r="C52" s="299"/>
    </row>
    <row r="53" spans="1:3" s="401" customFormat="1" ht="12" customHeight="1">
      <c r="A53" s="13" t="s">
        <v>331</v>
      </c>
      <c r="B53" s="403" t="s">
        <v>329</v>
      </c>
      <c r="C53" s="299">
        <v>129370</v>
      </c>
    </row>
    <row r="54" spans="1:3" s="401" customFormat="1" ht="12" customHeight="1" thickBot="1">
      <c r="A54" s="15" t="s">
        <v>332</v>
      </c>
      <c r="B54" s="404" t="s">
        <v>330</v>
      </c>
      <c r="C54" s="301">
        <v>47933</v>
      </c>
    </row>
    <row r="55" spans="1:3" s="401" customFormat="1" ht="12" customHeight="1" thickBot="1">
      <c r="A55" s="19" t="s">
        <v>29</v>
      </c>
      <c r="B55" s="292" t="s">
        <v>333</v>
      </c>
      <c r="C55" s="297">
        <f>SUM(C56:C58)</f>
        <v>124120</v>
      </c>
    </row>
    <row r="56" spans="1:3" s="401" customFormat="1" ht="12" customHeight="1">
      <c r="A56" s="14" t="s">
        <v>191</v>
      </c>
      <c r="B56" s="402" t="s">
        <v>335</v>
      </c>
      <c r="C56" s="302"/>
    </row>
    <row r="57" spans="1:3" s="401" customFormat="1" ht="12" customHeight="1">
      <c r="A57" s="13" t="s">
        <v>192</v>
      </c>
      <c r="B57" s="403" t="s">
        <v>509</v>
      </c>
      <c r="C57" s="302">
        <v>300</v>
      </c>
    </row>
    <row r="58" spans="1:3" s="401" customFormat="1" ht="12" customHeight="1">
      <c r="A58" s="13" t="s">
        <v>246</v>
      </c>
      <c r="B58" s="403" t="s">
        <v>336</v>
      </c>
      <c r="C58" s="302">
        <v>123820</v>
      </c>
    </row>
    <row r="59" spans="1:3" s="401" customFormat="1" ht="12" customHeight="1" thickBot="1">
      <c r="A59" s="15" t="s">
        <v>334</v>
      </c>
      <c r="B59" s="404" t="s">
        <v>337</v>
      </c>
      <c r="C59" s="302">
        <v>111792</v>
      </c>
    </row>
    <row r="60" spans="1:3" s="401" customFormat="1" ht="12" customHeight="1" thickBot="1">
      <c r="A60" s="19" t="s">
        <v>30</v>
      </c>
      <c r="B60" s="20" t="s">
        <v>338</v>
      </c>
      <c r="C60" s="303">
        <f>+C5+C12+C19+C26+C33+C44+C50+C55</f>
        <v>2372668</v>
      </c>
    </row>
    <row r="61" spans="1:3" s="401" customFormat="1" ht="12" customHeight="1" thickBot="1">
      <c r="A61" s="405" t="s">
        <v>339</v>
      </c>
      <c r="B61" s="292" t="s">
        <v>340</v>
      </c>
      <c r="C61" s="297">
        <f>SUM(C62:C64)</f>
        <v>115003</v>
      </c>
    </row>
    <row r="62" spans="1:3" s="401" customFormat="1" ht="12" customHeight="1">
      <c r="A62" s="14" t="s">
        <v>373</v>
      </c>
      <c r="B62" s="402" t="s">
        <v>341</v>
      </c>
      <c r="C62" s="302">
        <v>16367</v>
      </c>
    </row>
    <row r="63" spans="1:3" s="401" customFormat="1" ht="12" customHeight="1">
      <c r="A63" s="13" t="s">
        <v>382</v>
      </c>
      <c r="B63" s="403" t="s">
        <v>342</v>
      </c>
      <c r="C63" s="302">
        <v>75000</v>
      </c>
    </row>
    <row r="64" spans="1:3" s="401" customFormat="1" ht="12" customHeight="1" thickBot="1">
      <c r="A64" s="15" t="s">
        <v>383</v>
      </c>
      <c r="B64" s="406" t="s">
        <v>343</v>
      </c>
      <c r="C64" s="302">
        <v>23636</v>
      </c>
    </row>
    <row r="65" spans="1:3" s="401" customFormat="1" ht="12" customHeight="1" thickBot="1">
      <c r="A65" s="405" t="s">
        <v>344</v>
      </c>
      <c r="B65" s="292" t="s">
        <v>345</v>
      </c>
      <c r="C65" s="297">
        <f>SUM(C66:C69)</f>
        <v>0</v>
      </c>
    </row>
    <row r="66" spans="1:3" s="401" customFormat="1" ht="12" customHeight="1">
      <c r="A66" s="14" t="s">
        <v>161</v>
      </c>
      <c r="B66" s="402" t="s">
        <v>346</v>
      </c>
      <c r="C66" s="302"/>
    </row>
    <row r="67" spans="1:3" s="401" customFormat="1" ht="12" customHeight="1">
      <c r="A67" s="13" t="s">
        <v>162</v>
      </c>
      <c r="B67" s="403" t="s">
        <v>347</v>
      </c>
      <c r="C67" s="302"/>
    </row>
    <row r="68" spans="1:3" s="401" customFormat="1" ht="12" customHeight="1">
      <c r="A68" s="13" t="s">
        <v>374</v>
      </c>
      <c r="B68" s="403" t="s">
        <v>348</v>
      </c>
      <c r="C68" s="302"/>
    </row>
    <row r="69" spans="1:3" s="401" customFormat="1" ht="12" customHeight="1" thickBot="1">
      <c r="A69" s="15" t="s">
        <v>375</v>
      </c>
      <c r="B69" s="404" t="s">
        <v>349</v>
      </c>
      <c r="C69" s="302"/>
    </row>
    <row r="70" spans="1:3" s="401" customFormat="1" ht="12" customHeight="1" thickBot="1">
      <c r="A70" s="405" t="s">
        <v>350</v>
      </c>
      <c r="B70" s="292" t="s">
        <v>351</v>
      </c>
      <c r="C70" s="297">
        <f>SUM(C71:C72)</f>
        <v>258646</v>
      </c>
    </row>
    <row r="71" spans="1:3" s="401" customFormat="1" ht="12" customHeight="1">
      <c r="A71" s="14" t="s">
        <v>376</v>
      </c>
      <c r="B71" s="402" t="s">
        <v>352</v>
      </c>
      <c r="C71" s="302">
        <v>258646</v>
      </c>
    </row>
    <row r="72" spans="1:3" s="401" customFormat="1" ht="12" customHeight="1" thickBot="1">
      <c r="A72" s="15" t="s">
        <v>377</v>
      </c>
      <c r="B72" s="404" t="s">
        <v>353</v>
      </c>
      <c r="C72" s="302"/>
    </row>
    <row r="73" spans="1:3" s="401" customFormat="1" ht="12" customHeight="1" thickBot="1">
      <c r="A73" s="405" t="s">
        <v>354</v>
      </c>
      <c r="B73" s="292" t="s">
        <v>355</v>
      </c>
      <c r="C73" s="297">
        <f>SUM(C74:C76)</f>
        <v>0</v>
      </c>
    </row>
    <row r="74" spans="1:3" s="401" customFormat="1" ht="12" customHeight="1">
      <c r="A74" s="14" t="s">
        <v>378</v>
      </c>
      <c r="B74" s="402" t="s">
        <v>356</v>
      </c>
      <c r="C74" s="302"/>
    </row>
    <row r="75" spans="1:3" s="401" customFormat="1" ht="12" customHeight="1">
      <c r="A75" s="13" t="s">
        <v>379</v>
      </c>
      <c r="B75" s="403" t="s">
        <v>357</v>
      </c>
      <c r="C75" s="302"/>
    </row>
    <row r="76" spans="1:3" s="401" customFormat="1" ht="12" customHeight="1" thickBot="1">
      <c r="A76" s="15" t="s">
        <v>380</v>
      </c>
      <c r="B76" s="404" t="s">
        <v>358</v>
      </c>
      <c r="C76" s="302"/>
    </row>
    <row r="77" spans="1:3" s="401" customFormat="1" ht="12" customHeight="1" thickBot="1">
      <c r="A77" s="405" t="s">
        <v>359</v>
      </c>
      <c r="B77" s="292" t="s">
        <v>381</v>
      </c>
      <c r="C77" s="297">
        <f>SUM(C78:C81)</f>
        <v>0</v>
      </c>
    </row>
    <row r="78" spans="1:3" s="401" customFormat="1" ht="12" customHeight="1">
      <c r="A78" s="407" t="s">
        <v>360</v>
      </c>
      <c r="B78" s="402" t="s">
        <v>361</v>
      </c>
      <c r="C78" s="302"/>
    </row>
    <row r="79" spans="1:3" s="401" customFormat="1" ht="12" customHeight="1">
      <c r="A79" s="408" t="s">
        <v>362</v>
      </c>
      <c r="B79" s="403" t="s">
        <v>363</v>
      </c>
      <c r="C79" s="302"/>
    </row>
    <row r="80" spans="1:3" s="401" customFormat="1" ht="12" customHeight="1">
      <c r="A80" s="408" t="s">
        <v>364</v>
      </c>
      <c r="B80" s="403" t="s">
        <v>365</v>
      </c>
      <c r="C80" s="302"/>
    </row>
    <row r="81" spans="1:3" s="401" customFormat="1" ht="13.5" customHeight="1" thickBot="1">
      <c r="A81" s="409" t="s">
        <v>366</v>
      </c>
      <c r="B81" s="404" t="s">
        <v>367</v>
      </c>
      <c r="C81" s="302"/>
    </row>
    <row r="82" spans="1:3" s="401" customFormat="1" ht="15.75" customHeight="1" thickBot="1">
      <c r="A82" s="405" t="s">
        <v>368</v>
      </c>
      <c r="B82" s="292" t="s">
        <v>369</v>
      </c>
      <c r="C82" s="449"/>
    </row>
    <row r="83" spans="1:3" s="401" customFormat="1" ht="16.5" customHeight="1" thickBot="1">
      <c r="A83" s="405" t="s">
        <v>370</v>
      </c>
      <c r="B83" s="410" t="s">
        <v>371</v>
      </c>
      <c r="C83" s="303">
        <f>+C61+C65+C70+C73+C77+C82</f>
        <v>373649</v>
      </c>
    </row>
    <row r="84" spans="1:3" s="401" customFormat="1" ht="83.25" customHeight="1" thickBot="1">
      <c r="A84" s="411" t="s">
        <v>384</v>
      </c>
      <c r="B84" s="412" t="s">
        <v>372</v>
      </c>
      <c r="C84" s="303">
        <f>+C60+C83</f>
        <v>2746317</v>
      </c>
    </row>
    <row r="85" spans="1:3" ht="16.5" customHeight="1">
      <c r="A85" s="4"/>
      <c r="B85" s="5"/>
      <c r="C85" s="304"/>
    </row>
    <row r="86" spans="1:3" s="413" customFormat="1" ht="16.5" customHeight="1">
      <c r="A86" s="798" t="s">
        <v>51</v>
      </c>
      <c r="B86" s="798"/>
      <c r="C86" s="798"/>
    </row>
    <row r="87" spans="1:3" ht="37.5" customHeight="1" thickBot="1">
      <c r="A87" s="800" t="s">
        <v>164</v>
      </c>
      <c r="B87" s="800"/>
      <c r="C87" s="143" t="s">
        <v>245</v>
      </c>
    </row>
    <row r="88" spans="1:3" s="400" customFormat="1" ht="12" customHeight="1" thickBot="1">
      <c r="A88" s="22" t="s">
        <v>79</v>
      </c>
      <c r="B88" s="23" t="s">
        <v>52</v>
      </c>
      <c r="C88" s="42" t="s">
        <v>273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22</v>
      </c>
      <c r="B90" s="30" t="s">
        <v>387</v>
      </c>
      <c r="C90" s="296">
        <f>SUM(C91:C95)</f>
        <v>2277810</v>
      </c>
    </row>
    <row r="91" spans="1:3" ht="12" customHeight="1">
      <c r="A91" s="16" t="s">
        <v>109</v>
      </c>
      <c r="B91" s="9" t="s">
        <v>53</v>
      </c>
      <c r="C91" s="298">
        <v>823981</v>
      </c>
    </row>
    <row r="92" spans="1:3" ht="12" customHeight="1">
      <c r="A92" s="13" t="s">
        <v>110</v>
      </c>
      <c r="B92" s="7" t="s">
        <v>193</v>
      </c>
      <c r="C92" s="299">
        <v>206815</v>
      </c>
    </row>
    <row r="93" spans="1:3" ht="12" customHeight="1">
      <c r="A93" s="13" t="s">
        <v>111</v>
      </c>
      <c r="B93" s="7" t="s">
        <v>152</v>
      </c>
      <c r="C93" s="301">
        <v>846269</v>
      </c>
    </row>
    <row r="94" spans="1:3" ht="12" customHeight="1">
      <c r="A94" s="13" t="s">
        <v>112</v>
      </c>
      <c r="B94" s="10" t="s">
        <v>194</v>
      </c>
      <c r="C94" s="301">
        <v>265500</v>
      </c>
    </row>
    <row r="95" spans="1:3" ht="12" customHeight="1">
      <c r="A95" s="13" t="s">
        <v>123</v>
      </c>
      <c r="B95" s="18" t="s">
        <v>195</v>
      </c>
      <c r="C95" s="301">
        <v>135245</v>
      </c>
    </row>
    <row r="96" spans="1:3" ht="12" customHeight="1">
      <c r="A96" s="13" t="s">
        <v>113</v>
      </c>
      <c r="B96" s="7" t="s">
        <v>388</v>
      </c>
      <c r="C96" s="301"/>
    </row>
    <row r="97" spans="1:3" ht="12" customHeight="1">
      <c r="A97" s="13" t="s">
        <v>114</v>
      </c>
      <c r="B97" s="145" t="s">
        <v>389</v>
      </c>
      <c r="C97" s="301"/>
    </row>
    <row r="98" spans="1:3" ht="12" customHeight="1">
      <c r="A98" s="13" t="s">
        <v>124</v>
      </c>
      <c r="B98" s="146" t="s">
        <v>390</v>
      </c>
      <c r="C98" s="301"/>
    </row>
    <row r="99" spans="1:3" ht="12" customHeight="1">
      <c r="A99" s="13" t="s">
        <v>125</v>
      </c>
      <c r="B99" s="146" t="s">
        <v>391</v>
      </c>
      <c r="C99" s="301"/>
    </row>
    <row r="100" spans="1:3" ht="12" customHeight="1">
      <c r="A100" s="13" t="s">
        <v>126</v>
      </c>
      <c r="B100" s="145" t="s">
        <v>392</v>
      </c>
      <c r="C100" s="301">
        <v>104040</v>
      </c>
    </row>
    <row r="101" spans="1:3" ht="12" customHeight="1">
      <c r="A101" s="13" t="s">
        <v>127</v>
      </c>
      <c r="B101" s="145" t="s">
        <v>393</v>
      </c>
      <c r="C101" s="301"/>
    </row>
    <row r="102" spans="1:3" ht="12" customHeight="1">
      <c r="A102" s="13" t="s">
        <v>129</v>
      </c>
      <c r="B102" s="146" t="s">
        <v>394</v>
      </c>
      <c r="C102" s="301"/>
    </row>
    <row r="103" spans="1:3" ht="12" customHeight="1">
      <c r="A103" s="12" t="s">
        <v>196</v>
      </c>
      <c r="B103" s="147" t="s">
        <v>395</v>
      </c>
      <c r="C103" s="301"/>
    </row>
    <row r="104" spans="1:3" ht="12" customHeight="1">
      <c r="A104" s="13" t="s">
        <v>385</v>
      </c>
      <c r="B104" s="147" t="s">
        <v>396</v>
      </c>
      <c r="C104" s="301"/>
    </row>
    <row r="105" spans="1:3" ht="12" customHeight="1" thickBot="1">
      <c r="A105" s="17" t="s">
        <v>386</v>
      </c>
      <c r="B105" s="148" t="s">
        <v>397</v>
      </c>
      <c r="C105" s="305">
        <v>31205</v>
      </c>
    </row>
    <row r="106" spans="1:3" ht="12" customHeight="1" thickBot="1">
      <c r="A106" s="19" t="s">
        <v>23</v>
      </c>
      <c r="B106" s="29" t="s">
        <v>398</v>
      </c>
      <c r="C106" s="297">
        <f>+C107+C109+C111</f>
        <v>191837</v>
      </c>
    </row>
    <row r="107" spans="1:3" ht="12" customHeight="1">
      <c r="A107" s="14" t="s">
        <v>115</v>
      </c>
      <c r="B107" s="7" t="s">
        <v>244</v>
      </c>
      <c r="C107" s="300">
        <v>166576</v>
      </c>
    </row>
    <row r="108" spans="1:3" ht="12" customHeight="1">
      <c r="A108" s="14" t="s">
        <v>116</v>
      </c>
      <c r="B108" s="11" t="s">
        <v>402</v>
      </c>
      <c r="C108" s="300">
        <v>123861</v>
      </c>
    </row>
    <row r="109" spans="1:3" ht="12" customHeight="1">
      <c r="A109" s="14" t="s">
        <v>117</v>
      </c>
      <c r="B109" s="11" t="s">
        <v>197</v>
      </c>
      <c r="C109" s="299">
        <v>12483</v>
      </c>
    </row>
    <row r="110" spans="1:3" ht="12" customHeight="1">
      <c r="A110" s="14" t="s">
        <v>118</v>
      </c>
      <c r="B110" s="11" t="s">
        <v>403</v>
      </c>
      <c r="C110" s="275"/>
    </row>
    <row r="111" spans="1:3" ht="12" customHeight="1">
      <c r="A111" s="14" t="s">
        <v>119</v>
      </c>
      <c r="B111" s="294" t="s">
        <v>247</v>
      </c>
      <c r="C111" s="275">
        <v>12778</v>
      </c>
    </row>
    <row r="112" spans="1:3" ht="12" customHeight="1">
      <c r="A112" s="14" t="s">
        <v>128</v>
      </c>
      <c r="B112" s="293" t="s">
        <v>510</v>
      </c>
      <c r="C112" s="275"/>
    </row>
    <row r="113" spans="1:3" ht="15.75">
      <c r="A113" s="14" t="s">
        <v>130</v>
      </c>
      <c r="B113" s="398" t="s">
        <v>408</v>
      </c>
      <c r="C113" s="275"/>
    </row>
    <row r="114" spans="1:3" ht="12" customHeight="1">
      <c r="A114" s="14" t="s">
        <v>198</v>
      </c>
      <c r="B114" s="146" t="s">
        <v>391</v>
      </c>
      <c r="C114" s="275"/>
    </row>
    <row r="115" spans="1:3" ht="12" customHeight="1">
      <c r="A115" s="14" t="s">
        <v>199</v>
      </c>
      <c r="B115" s="146" t="s">
        <v>407</v>
      </c>
      <c r="C115" s="275"/>
    </row>
    <row r="116" spans="1:3" ht="12" customHeight="1">
      <c r="A116" s="14" t="s">
        <v>200</v>
      </c>
      <c r="B116" s="146" t="s">
        <v>406</v>
      </c>
      <c r="C116" s="275"/>
    </row>
    <row r="117" spans="1:3" ht="12" customHeight="1">
      <c r="A117" s="14" t="s">
        <v>399</v>
      </c>
      <c r="B117" s="146" t="s">
        <v>394</v>
      </c>
      <c r="C117" s="275"/>
    </row>
    <row r="118" spans="1:3" ht="15.75">
      <c r="A118" s="14" t="s">
        <v>400</v>
      </c>
      <c r="B118" s="146" t="s">
        <v>405</v>
      </c>
      <c r="C118" s="275"/>
    </row>
    <row r="119" spans="1:3" ht="12" customHeight="1" thickBot="1">
      <c r="A119" s="12" t="s">
        <v>401</v>
      </c>
      <c r="B119" s="146" t="s">
        <v>404</v>
      </c>
      <c r="C119" s="276">
        <v>12178</v>
      </c>
    </row>
    <row r="120" spans="1:3" ht="12" customHeight="1" thickBot="1">
      <c r="A120" s="19" t="s">
        <v>24</v>
      </c>
      <c r="B120" s="136" t="s">
        <v>409</v>
      </c>
      <c r="C120" s="297">
        <f>+C121+C122</f>
        <v>169674</v>
      </c>
    </row>
    <row r="121" spans="1:3" ht="12" customHeight="1">
      <c r="A121" s="14" t="s">
        <v>98</v>
      </c>
      <c r="B121" s="8" t="s">
        <v>66</v>
      </c>
      <c r="C121" s="300">
        <v>40000</v>
      </c>
    </row>
    <row r="122" spans="1:3" ht="12" customHeight="1" thickBot="1">
      <c r="A122" s="15" t="s">
        <v>99</v>
      </c>
      <c r="B122" s="11" t="s">
        <v>67</v>
      </c>
      <c r="C122" s="301">
        <v>129674</v>
      </c>
    </row>
    <row r="123" spans="1:3" ht="12" customHeight="1" thickBot="1">
      <c r="A123" s="19" t="s">
        <v>25</v>
      </c>
      <c r="B123" s="136" t="s">
        <v>410</v>
      </c>
      <c r="C123" s="297">
        <f>+C90+C106+C120</f>
        <v>2639321</v>
      </c>
    </row>
    <row r="124" spans="1:3" ht="12" customHeight="1" thickBot="1">
      <c r="A124" s="19" t="s">
        <v>26</v>
      </c>
      <c r="B124" s="136" t="s">
        <v>411</v>
      </c>
      <c r="C124" s="297">
        <f>+C125+C126+C127</f>
        <v>106996</v>
      </c>
    </row>
    <row r="125" spans="1:3" ht="12" customHeight="1">
      <c r="A125" s="14" t="s">
        <v>102</v>
      </c>
      <c r="B125" s="8" t="s">
        <v>412</v>
      </c>
      <c r="C125" s="275">
        <v>1996</v>
      </c>
    </row>
    <row r="126" spans="1:3" ht="12" customHeight="1">
      <c r="A126" s="14" t="s">
        <v>103</v>
      </c>
      <c r="B126" s="8" t="s">
        <v>413</v>
      </c>
      <c r="C126" s="275">
        <v>75000</v>
      </c>
    </row>
    <row r="127" spans="1:3" ht="12" customHeight="1" thickBot="1">
      <c r="A127" s="12" t="s">
        <v>104</v>
      </c>
      <c r="B127" s="6" t="s">
        <v>414</v>
      </c>
      <c r="C127" s="275">
        <v>30000</v>
      </c>
    </row>
    <row r="128" spans="1:3" ht="12" customHeight="1" thickBot="1">
      <c r="A128" s="19" t="s">
        <v>27</v>
      </c>
      <c r="B128" s="136" t="s">
        <v>464</v>
      </c>
      <c r="C128" s="297">
        <f>+C129+C130+C131+C132</f>
        <v>0</v>
      </c>
    </row>
    <row r="129" spans="1:3" ht="12" customHeight="1">
      <c r="A129" s="14" t="s">
        <v>105</v>
      </c>
      <c r="B129" s="8" t="s">
        <v>415</v>
      </c>
      <c r="C129" s="275"/>
    </row>
    <row r="130" spans="1:3" ht="12" customHeight="1">
      <c r="A130" s="14" t="s">
        <v>106</v>
      </c>
      <c r="B130" s="8" t="s">
        <v>416</v>
      </c>
      <c r="C130" s="275"/>
    </row>
    <row r="131" spans="1:3" ht="12" customHeight="1">
      <c r="A131" s="14" t="s">
        <v>318</v>
      </c>
      <c r="B131" s="8" t="s">
        <v>417</v>
      </c>
      <c r="C131" s="275"/>
    </row>
    <row r="132" spans="1:3" ht="12" customHeight="1" thickBot="1">
      <c r="A132" s="12" t="s">
        <v>319</v>
      </c>
      <c r="B132" s="6" t="s">
        <v>418</v>
      </c>
      <c r="C132" s="275"/>
    </row>
    <row r="133" spans="1:3" ht="12" customHeight="1" thickBot="1">
      <c r="A133" s="19" t="s">
        <v>28</v>
      </c>
      <c r="B133" s="136" t="s">
        <v>419</v>
      </c>
      <c r="C133" s="303">
        <f>+C134+C135+C136+C137</f>
        <v>0</v>
      </c>
    </row>
    <row r="134" spans="1:3" ht="12" customHeight="1">
      <c r="A134" s="14" t="s">
        <v>107</v>
      </c>
      <c r="B134" s="8" t="s">
        <v>420</v>
      </c>
      <c r="C134" s="275"/>
    </row>
    <row r="135" spans="1:3" ht="12" customHeight="1">
      <c r="A135" s="14" t="s">
        <v>108</v>
      </c>
      <c r="B135" s="8" t="s">
        <v>430</v>
      </c>
      <c r="C135" s="275"/>
    </row>
    <row r="136" spans="1:3" ht="12" customHeight="1">
      <c r="A136" s="14" t="s">
        <v>331</v>
      </c>
      <c r="B136" s="8" t="s">
        <v>421</v>
      </c>
      <c r="C136" s="275"/>
    </row>
    <row r="137" spans="1:3" ht="12" customHeight="1" thickBot="1">
      <c r="A137" s="12" t="s">
        <v>332</v>
      </c>
      <c r="B137" s="6" t="s">
        <v>422</v>
      </c>
      <c r="C137" s="275"/>
    </row>
    <row r="138" spans="1:3" ht="12" customHeight="1" thickBot="1">
      <c r="A138" s="19" t="s">
        <v>29</v>
      </c>
      <c r="B138" s="136" t="s">
        <v>423</v>
      </c>
      <c r="C138" s="306">
        <f>+C139+C140+C141+C142</f>
        <v>0</v>
      </c>
    </row>
    <row r="139" spans="1:3" ht="12" customHeight="1">
      <c r="A139" s="14" t="s">
        <v>191</v>
      </c>
      <c r="B139" s="8" t="s">
        <v>424</v>
      </c>
      <c r="C139" s="275"/>
    </row>
    <row r="140" spans="1:3" ht="12" customHeight="1">
      <c r="A140" s="14" t="s">
        <v>192</v>
      </c>
      <c r="B140" s="8" t="s">
        <v>425</v>
      </c>
      <c r="C140" s="275"/>
    </row>
    <row r="141" spans="1:3" ht="12" customHeight="1">
      <c r="A141" s="14" t="s">
        <v>246</v>
      </c>
      <c r="B141" s="8" t="s">
        <v>426</v>
      </c>
      <c r="C141" s="275"/>
    </row>
    <row r="142" spans="1:9" ht="15" customHeight="1" thickBot="1">
      <c r="A142" s="14" t="s">
        <v>334</v>
      </c>
      <c r="B142" s="8" t="s">
        <v>427</v>
      </c>
      <c r="C142" s="275"/>
      <c r="F142" s="415"/>
      <c r="G142" s="416"/>
      <c r="H142" s="416"/>
      <c r="I142" s="416"/>
    </row>
    <row r="143" spans="1:3" s="401" customFormat="1" ht="12.75" customHeight="1" thickBot="1">
      <c r="A143" s="19" t="s">
        <v>30</v>
      </c>
      <c r="B143" s="136" t="s">
        <v>428</v>
      </c>
      <c r="C143" s="414">
        <f>+C124+C128+C133+C138</f>
        <v>106996</v>
      </c>
    </row>
    <row r="144" spans="1:3" ht="13.5" customHeight="1" thickBot="1">
      <c r="A144" s="295" t="s">
        <v>31</v>
      </c>
      <c r="B144" s="382" t="s">
        <v>429</v>
      </c>
      <c r="C144" s="414">
        <f>+C123+C143</f>
        <v>2746317</v>
      </c>
    </row>
    <row r="146" spans="1:3" ht="15" customHeight="1">
      <c r="A146" s="799" t="s">
        <v>431</v>
      </c>
      <c r="B146" s="799"/>
      <c r="C146" s="799"/>
    </row>
    <row r="147" spans="1:4" ht="13.5" customHeight="1" thickBot="1">
      <c r="A147" s="797" t="s">
        <v>165</v>
      </c>
      <c r="B147" s="797"/>
      <c r="C147" s="307" t="s">
        <v>245</v>
      </c>
      <c r="D147" s="417"/>
    </row>
    <row r="148" spans="1:3" ht="27.75" customHeight="1" thickBot="1">
      <c r="A148" s="19">
        <v>1</v>
      </c>
      <c r="B148" s="29" t="s">
        <v>432</v>
      </c>
      <c r="C148" s="297">
        <f>+C60-C123</f>
        <v>-266653</v>
      </c>
    </row>
    <row r="149" spans="1:3" ht="21.75" thickBot="1">
      <c r="A149" s="19" t="s">
        <v>23</v>
      </c>
      <c r="B149" s="29" t="s">
        <v>433</v>
      </c>
      <c r="C149" s="297">
        <f>+C83-C143</f>
        <v>266653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1.1. melléklet a ........./........ (.......)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workbookViewId="0" topLeftCell="A1">
      <selection activeCell="H7" sqref="H7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6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817" t="s">
        <v>1</v>
      </c>
      <c r="B1" s="817"/>
      <c r="C1" s="817"/>
      <c r="D1" s="817"/>
      <c r="E1" s="817"/>
      <c r="F1" s="817"/>
    </row>
    <row r="2" spans="1:6" ht="22.5" customHeight="1" thickBot="1">
      <c r="A2" s="191"/>
      <c r="B2" s="56"/>
      <c r="C2" s="56"/>
      <c r="D2" s="56"/>
      <c r="E2" s="56"/>
      <c r="F2" s="51" t="s">
        <v>70</v>
      </c>
    </row>
    <row r="3" spans="1:6" s="46" customFormat="1" ht="44.25" customHeight="1" thickBot="1">
      <c r="A3" s="192" t="s">
        <v>74</v>
      </c>
      <c r="B3" s="193" t="s">
        <v>75</v>
      </c>
      <c r="C3" s="193" t="s">
        <v>76</v>
      </c>
      <c r="D3" s="193" t="s">
        <v>459</v>
      </c>
      <c r="E3" s="193" t="s">
        <v>273</v>
      </c>
      <c r="F3" s="52" t="s">
        <v>460</v>
      </c>
    </row>
    <row r="4" spans="1:6" s="56" customFormat="1" ht="12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94</v>
      </c>
    </row>
    <row r="5" spans="1:6" ht="15.75" customHeight="1">
      <c r="A5" s="789" t="s">
        <v>519</v>
      </c>
      <c r="B5" s="786">
        <v>117521</v>
      </c>
      <c r="C5" s="456" t="s">
        <v>520</v>
      </c>
      <c r="D5" s="27">
        <v>0</v>
      </c>
      <c r="E5" s="27">
        <v>117521</v>
      </c>
      <c r="F5" s="57">
        <f aca="true" t="shared" si="0" ref="F5:F22">B5-D5-E5</f>
        <v>0</v>
      </c>
    </row>
    <row r="6" spans="1:6" ht="15.75" customHeight="1">
      <c r="A6" s="790" t="s">
        <v>522</v>
      </c>
      <c r="B6" s="786">
        <v>3175</v>
      </c>
      <c r="C6" s="456" t="s">
        <v>523</v>
      </c>
      <c r="D6" s="27"/>
      <c r="E6" s="27">
        <v>3175</v>
      </c>
      <c r="F6" s="57">
        <f t="shared" si="0"/>
        <v>0</v>
      </c>
    </row>
    <row r="7" spans="1:6" ht="15.75" customHeight="1">
      <c r="A7" s="790" t="s">
        <v>531</v>
      </c>
      <c r="B7" s="786">
        <v>5080</v>
      </c>
      <c r="C7" s="456" t="s">
        <v>523</v>
      </c>
      <c r="D7" s="27"/>
      <c r="E7" s="27">
        <v>5080</v>
      </c>
      <c r="F7" s="57">
        <f t="shared" si="0"/>
        <v>0</v>
      </c>
    </row>
    <row r="8" spans="1:6" ht="15.75" customHeight="1">
      <c r="A8" s="791" t="s">
        <v>532</v>
      </c>
      <c r="B8" s="786">
        <v>3810</v>
      </c>
      <c r="C8" s="456" t="s">
        <v>523</v>
      </c>
      <c r="D8" s="27"/>
      <c r="E8" s="27">
        <v>3810</v>
      </c>
      <c r="F8" s="57">
        <f t="shared" si="0"/>
        <v>0</v>
      </c>
    </row>
    <row r="9" spans="1:6" ht="15.75" customHeight="1">
      <c r="A9" s="790" t="s">
        <v>533</v>
      </c>
      <c r="B9" s="786">
        <v>3494</v>
      </c>
      <c r="C9" s="456" t="s">
        <v>520</v>
      </c>
      <c r="D9" s="27"/>
      <c r="E9" s="27">
        <v>3494</v>
      </c>
      <c r="F9" s="57">
        <f t="shared" si="0"/>
        <v>0</v>
      </c>
    </row>
    <row r="10" spans="1:6" ht="25.5" customHeight="1">
      <c r="A10" s="791" t="s">
        <v>534</v>
      </c>
      <c r="B10" s="786">
        <v>12490</v>
      </c>
      <c r="C10" s="456" t="s">
        <v>523</v>
      </c>
      <c r="D10" s="27"/>
      <c r="E10" s="27">
        <v>12490</v>
      </c>
      <c r="F10" s="57">
        <f t="shared" si="0"/>
        <v>0</v>
      </c>
    </row>
    <row r="11" spans="1:6" ht="15.75" customHeight="1">
      <c r="A11" s="792" t="s">
        <v>521</v>
      </c>
      <c r="B11" s="787">
        <v>98262</v>
      </c>
      <c r="C11" s="458" t="s">
        <v>520</v>
      </c>
      <c r="D11" s="64">
        <v>91922</v>
      </c>
      <c r="E11" s="64">
        <v>6340</v>
      </c>
      <c r="F11" s="57">
        <f t="shared" si="0"/>
        <v>0</v>
      </c>
    </row>
    <row r="12" spans="1:6" ht="15.75" customHeight="1">
      <c r="A12" s="790" t="s">
        <v>536</v>
      </c>
      <c r="B12" s="786">
        <v>30</v>
      </c>
      <c r="C12" s="456" t="s">
        <v>523</v>
      </c>
      <c r="D12" s="27"/>
      <c r="E12" s="27">
        <v>30</v>
      </c>
      <c r="F12" s="57">
        <f t="shared" si="0"/>
        <v>0</v>
      </c>
    </row>
    <row r="13" spans="1:6" ht="15.75" customHeight="1">
      <c r="A13" s="790" t="s">
        <v>573</v>
      </c>
      <c r="B13" s="786">
        <v>1170</v>
      </c>
      <c r="C13" s="456" t="s">
        <v>523</v>
      </c>
      <c r="D13" s="27"/>
      <c r="E13" s="27">
        <v>1170</v>
      </c>
      <c r="F13" s="462">
        <f t="shared" si="0"/>
        <v>0</v>
      </c>
    </row>
    <row r="14" spans="1:6" ht="15.75" customHeight="1">
      <c r="A14" s="790" t="s">
        <v>537</v>
      </c>
      <c r="B14" s="786">
        <v>902</v>
      </c>
      <c r="C14" s="456" t="s">
        <v>523</v>
      </c>
      <c r="D14" s="27"/>
      <c r="E14" s="27">
        <v>902</v>
      </c>
      <c r="F14" s="57">
        <f t="shared" si="0"/>
        <v>0</v>
      </c>
    </row>
    <row r="15" spans="1:6" ht="15.75" customHeight="1">
      <c r="A15" s="790" t="s">
        <v>538</v>
      </c>
      <c r="B15" s="786">
        <v>635</v>
      </c>
      <c r="C15" s="456" t="s">
        <v>523</v>
      </c>
      <c r="D15" s="27"/>
      <c r="E15" s="27">
        <v>635</v>
      </c>
      <c r="F15" s="57">
        <f t="shared" si="0"/>
        <v>0</v>
      </c>
    </row>
    <row r="16" spans="1:6" ht="15.75" customHeight="1">
      <c r="A16" s="790" t="s">
        <v>539</v>
      </c>
      <c r="B16" s="786">
        <v>1016</v>
      </c>
      <c r="C16" s="456" t="s">
        <v>523</v>
      </c>
      <c r="D16" s="27"/>
      <c r="E16" s="27">
        <v>1016</v>
      </c>
      <c r="F16" s="57">
        <f t="shared" si="0"/>
        <v>0</v>
      </c>
    </row>
    <row r="17" spans="1:6" ht="15.75" customHeight="1">
      <c r="A17" s="791" t="s">
        <v>540</v>
      </c>
      <c r="B17" s="786">
        <v>1651</v>
      </c>
      <c r="C17" s="456" t="s">
        <v>523</v>
      </c>
      <c r="D17" s="27"/>
      <c r="E17" s="27">
        <v>1651</v>
      </c>
      <c r="F17" s="57">
        <f t="shared" si="0"/>
        <v>0</v>
      </c>
    </row>
    <row r="18" spans="1:6" ht="15.75" customHeight="1">
      <c r="A18" s="790" t="s">
        <v>541</v>
      </c>
      <c r="B18" s="786">
        <v>762</v>
      </c>
      <c r="C18" s="456" t="s">
        <v>523</v>
      </c>
      <c r="D18" s="27"/>
      <c r="E18" s="27">
        <v>762</v>
      </c>
      <c r="F18" s="57">
        <f t="shared" si="0"/>
        <v>0</v>
      </c>
    </row>
    <row r="19" spans="1:6" ht="15.75" customHeight="1">
      <c r="A19" s="791" t="s">
        <v>542</v>
      </c>
      <c r="B19" s="786">
        <v>300</v>
      </c>
      <c r="C19" s="456" t="s">
        <v>523</v>
      </c>
      <c r="D19" s="27"/>
      <c r="E19" s="27">
        <v>300</v>
      </c>
      <c r="F19" s="57">
        <f t="shared" si="0"/>
        <v>0</v>
      </c>
    </row>
    <row r="20" spans="1:6" ht="15.75" customHeight="1">
      <c r="A20" s="793" t="s">
        <v>543</v>
      </c>
      <c r="B20" s="787">
        <v>6422</v>
      </c>
      <c r="C20" s="458" t="s">
        <v>523</v>
      </c>
      <c r="D20" s="64"/>
      <c r="E20" s="64">
        <v>6422</v>
      </c>
      <c r="F20" s="57">
        <f t="shared" si="0"/>
        <v>0</v>
      </c>
    </row>
    <row r="21" spans="1:6" ht="26.25" customHeight="1">
      <c r="A21" s="793" t="s">
        <v>535</v>
      </c>
      <c r="B21" s="787">
        <v>1778</v>
      </c>
      <c r="C21" s="458" t="s">
        <v>523</v>
      </c>
      <c r="D21" s="64"/>
      <c r="E21" s="64">
        <v>1778</v>
      </c>
      <c r="F21" s="65">
        <f t="shared" si="0"/>
        <v>0</v>
      </c>
    </row>
    <row r="22" spans="1:6" ht="15.75" customHeight="1" thickBot="1">
      <c r="A22" s="687"/>
      <c r="B22" s="788"/>
      <c r="C22" s="457"/>
      <c r="D22" s="28"/>
      <c r="E22" s="28"/>
      <c r="F22" s="59">
        <f t="shared" si="0"/>
        <v>0</v>
      </c>
    </row>
    <row r="23" spans="1:6" s="62" customFormat="1" ht="18" customHeight="1" thickBot="1">
      <c r="A23" s="194" t="s">
        <v>73</v>
      </c>
      <c r="B23" s="60">
        <f>SUM(B5:B22)</f>
        <v>258498</v>
      </c>
      <c r="C23" s="130"/>
      <c r="D23" s="60">
        <f>SUM(D5:D22)</f>
        <v>91922</v>
      </c>
      <c r="E23" s="60">
        <f>SUM(E5:E22)</f>
        <v>166576</v>
      </c>
      <c r="F23" s="61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6. melléklet a ……/.......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H8" sqref="H8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817" t="s">
        <v>2</v>
      </c>
      <c r="B1" s="817"/>
      <c r="C1" s="817"/>
      <c r="D1" s="817"/>
      <c r="E1" s="817"/>
      <c r="F1" s="817"/>
    </row>
    <row r="2" spans="1:6" ht="23.25" customHeight="1" thickBot="1">
      <c r="A2" s="191"/>
      <c r="B2" s="56"/>
      <c r="C2" s="56"/>
      <c r="D2" s="56"/>
      <c r="E2" s="56"/>
      <c r="F2" s="51" t="s">
        <v>70</v>
      </c>
    </row>
    <row r="3" spans="1:6" s="46" customFormat="1" ht="48.75" customHeight="1" thickBot="1">
      <c r="A3" s="192" t="s">
        <v>77</v>
      </c>
      <c r="B3" s="193" t="s">
        <v>75</v>
      </c>
      <c r="C3" s="193" t="s">
        <v>76</v>
      </c>
      <c r="D3" s="193" t="s">
        <v>459</v>
      </c>
      <c r="E3" s="193" t="s">
        <v>273</v>
      </c>
      <c r="F3" s="52" t="s">
        <v>461</v>
      </c>
    </row>
    <row r="4" spans="1:6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>
        <v>6</v>
      </c>
    </row>
    <row r="5" spans="1:6" ht="15.75" customHeight="1">
      <c r="A5" s="63" t="s">
        <v>530</v>
      </c>
      <c r="B5" s="64">
        <v>381</v>
      </c>
      <c r="C5" s="458" t="s">
        <v>523</v>
      </c>
      <c r="D5" s="64"/>
      <c r="E5" s="64">
        <v>381</v>
      </c>
      <c r="F5" s="65">
        <f aca="true" t="shared" si="0" ref="F5:F22">B5-D5-E5</f>
        <v>0</v>
      </c>
    </row>
    <row r="6" spans="1:6" ht="15.75" customHeight="1">
      <c r="A6" s="63" t="s">
        <v>524</v>
      </c>
      <c r="B6" s="64">
        <v>773</v>
      </c>
      <c r="C6" s="458" t="s">
        <v>523</v>
      </c>
      <c r="D6" s="64"/>
      <c r="E6" s="64">
        <v>773</v>
      </c>
      <c r="F6" s="65">
        <f t="shared" si="0"/>
        <v>0</v>
      </c>
    </row>
    <row r="7" spans="1:6" ht="15.75" customHeight="1">
      <c r="A7" s="63" t="s">
        <v>525</v>
      </c>
      <c r="B7" s="64">
        <v>254</v>
      </c>
      <c r="C7" s="458" t="s">
        <v>523</v>
      </c>
      <c r="D7" s="64"/>
      <c r="E7" s="64">
        <v>254</v>
      </c>
      <c r="F7" s="65">
        <f t="shared" si="0"/>
        <v>0</v>
      </c>
    </row>
    <row r="8" spans="1:6" ht="15.75" customHeight="1">
      <c r="A8" s="63" t="s">
        <v>526</v>
      </c>
      <c r="B8" s="64">
        <v>2540</v>
      </c>
      <c r="C8" s="458" t="s">
        <v>523</v>
      </c>
      <c r="D8" s="64"/>
      <c r="E8" s="64">
        <v>2540</v>
      </c>
      <c r="F8" s="65">
        <f t="shared" si="0"/>
        <v>0</v>
      </c>
    </row>
    <row r="9" spans="1:6" ht="15.75" customHeight="1">
      <c r="A9" s="63" t="s">
        <v>527</v>
      </c>
      <c r="B9" s="64">
        <v>635</v>
      </c>
      <c r="C9" s="458" t="s">
        <v>523</v>
      </c>
      <c r="D9" s="64"/>
      <c r="E9" s="64">
        <v>635</v>
      </c>
      <c r="F9" s="65">
        <f t="shared" si="0"/>
        <v>0</v>
      </c>
    </row>
    <row r="10" spans="1:6" ht="15.75" customHeight="1">
      <c r="A10" s="63" t="s">
        <v>528</v>
      </c>
      <c r="B10" s="64">
        <v>1637</v>
      </c>
      <c r="C10" s="458" t="s">
        <v>523</v>
      </c>
      <c r="D10" s="64"/>
      <c r="E10" s="64">
        <v>1637</v>
      </c>
      <c r="F10" s="65">
        <f t="shared" si="0"/>
        <v>0</v>
      </c>
    </row>
    <row r="11" spans="1:6" ht="15.75" customHeight="1">
      <c r="A11" s="63" t="s">
        <v>529</v>
      </c>
      <c r="B11" s="64">
        <v>1232</v>
      </c>
      <c r="C11" s="458" t="s">
        <v>520</v>
      </c>
      <c r="D11" s="64"/>
      <c r="E11" s="64">
        <v>1232</v>
      </c>
      <c r="F11" s="65">
        <f t="shared" si="0"/>
        <v>0</v>
      </c>
    </row>
    <row r="12" spans="1:6" ht="15.75" customHeight="1">
      <c r="A12" s="63" t="s">
        <v>574</v>
      </c>
      <c r="B12" s="64">
        <v>1500</v>
      </c>
      <c r="C12" s="458" t="s">
        <v>523</v>
      </c>
      <c r="D12" s="64"/>
      <c r="E12" s="64">
        <v>1500</v>
      </c>
      <c r="F12" s="65">
        <f t="shared" si="0"/>
        <v>0</v>
      </c>
    </row>
    <row r="13" spans="1:6" ht="15.75" customHeight="1">
      <c r="A13" s="455" t="s">
        <v>544</v>
      </c>
      <c r="B13" s="27">
        <v>1270</v>
      </c>
      <c r="C13" s="456" t="s">
        <v>523</v>
      </c>
      <c r="D13" s="27"/>
      <c r="E13" s="27">
        <v>1270</v>
      </c>
      <c r="F13" s="65">
        <f t="shared" si="0"/>
        <v>0</v>
      </c>
    </row>
    <row r="14" spans="1:6" ht="15.75" customHeight="1">
      <c r="A14" s="454" t="s">
        <v>545</v>
      </c>
      <c r="B14" s="27">
        <v>1270</v>
      </c>
      <c r="C14" s="456" t="s">
        <v>523</v>
      </c>
      <c r="D14" s="27"/>
      <c r="E14" s="27">
        <v>1270</v>
      </c>
      <c r="F14" s="65">
        <f t="shared" si="0"/>
        <v>0</v>
      </c>
    </row>
    <row r="15" spans="1:6" ht="15.75" customHeight="1">
      <c r="A15" s="463" t="s">
        <v>546</v>
      </c>
      <c r="B15" s="64">
        <v>800</v>
      </c>
      <c r="C15" s="458" t="s">
        <v>523</v>
      </c>
      <c r="D15" s="64"/>
      <c r="E15" s="64">
        <v>800</v>
      </c>
      <c r="F15" s="65">
        <f t="shared" si="0"/>
        <v>0</v>
      </c>
    </row>
    <row r="16" spans="1:6" ht="15.75" customHeight="1">
      <c r="A16" s="464" t="s">
        <v>547</v>
      </c>
      <c r="B16" s="64">
        <v>191</v>
      </c>
      <c r="C16" s="458" t="s">
        <v>523</v>
      </c>
      <c r="D16" s="64"/>
      <c r="E16" s="64">
        <v>191</v>
      </c>
      <c r="F16" s="65">
        <f t="shared" si="0"/>
        <v>0</v>
      </c>
    </row>
    <row r="17" spans="1:6" ht="15.75" customHeight="1">
      <c r="A17" s="63"/>
      <c r="B17" s="64"/>
      <c r="C17" s="458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58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58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58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58"/>
      <c r="D21" s="64"/>
      <c r="E21" s="64"/>
      <c r="F21" s="65">
        <f t="shared" si="0"/>
        <v>0</v>
      </c>
    </row>
    <row r="22" spans="1:6" ht="15.75" customHeight="1" thickBot="1">
      <c r="A22" s="66"/>
      <c r="B22" s="67"/>
      <c r="C22" s="459"/>
      <c r="D22" s="67"/>
      <c r="E22" s="67"/>
      <c r="F22" s="68">
        <f t="shared" si="0"/>
        <v>0</v>
      </c>
    </row>
    <row r="23" spans="1:6" s="62" customFormat="1" ht="18" customHeight="1" thickBot="1">
      <c r="A23" s="194" t="s">
        <v>73</v>
      </c>
      <c r="B23" s="195">
        <f>SUM(B5:B22)</f>
        <v>12483</v>
      </c>
      <c r="C23" s="131"/>
      <c r="D23" s="195">
        <f>SUM(D5:D22)</f>
        <v>0</v>
      </c>
      <c r="E23" s="195">
        <f>SUM(E5:E22)</f>
        <v>12483</v>
      </c>
      <c r="F23" s="69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……/.......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39" sqref="B39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17"/>
      <c r="B1" s="217"/>
      <c r="C1" s="217"/>
      <c r="D1" s="217"/>
      <c r="E1" s="217"/>
    </row>
    <row r="2" spans="1:5" ht="28.5" customHeight="1">
      <c r="A2" s="218" t="s">
        <v>150</v>
      </c>
      <c r="B2" s="839" t="s">
        <v>555</v>
      </c>
      <c r="C2" s="839"/>
      <c r="D2" s="839"/>
      <c r="E2" s="839"/>
    </row>
    <row r="3" spans="1:5" ht="14.25" thickBot="1">
      <c r="A3" s="217"/>
      <c r="B3" s="217"/>
      <c r="C3" s="217"/>
      <c r="D3" s="840" t="s">
        <v>143</v>
      </c>
      <c r="E3" s="840"/>
    </row>
    <row r="4" spans="1:5" ht="15" customHeight="1" thickBot="1">
      <c r="A4" s="219" t="s">
        <v>142</v>
      </c>
      <c r="B4" s="220" t="s">
        <v>209</v>
      </c>
      <c r="C4" s="220" t="s">
        <v>266</v>
      </c>
      <c r="D4" s="220" t="s">
        <v>462</v>
      </c>
      <c r="E4" s="221" t="s">
        <v>55</v>
      </c>
    </row>
    <row r="5" spans="1:5" ht="12.75">
      <c r="A5" s="222" t="s">
        <v>144</v>
      </c>
      <c r="B5" s="94">
        <v>12445</v>
      </c>
      <c r="C5" s="94"/>
      <c r="D5" s="94"/>
      <c r="E5" s="223">
        <f aca="true" t="shared" si="0" ref="E5:E11">SUM(B5:D5)</f>
        <v>12445</v>
      </c>
    </row>
    <row r="6" spans="1:5" ht="12.75">
      <c r="A6" s="224" t="s">
        <v>157</v>
      </c>
      <c r="B6" s="95"/>
      <c r="C6" s="95"/>
      <c r="D6" s="95"/>
      <c r="E6" s="225">
        <f t="shared" si="0"/>
        <v>0</v>
      </c>
    </row>
    <row r="7" spans="1:5" ht="12.75">
      <c r="A7" s="226" t="s">
        <v>145</v>
      </c>
      <c r="B7" s="96">
        <v>113110</v>
      </c>
      <c r="C7" s="96"/>
      <c r="D7" s="96"/>
      <c r="E7" s="227">
        <f t="shared" si="0"/>
        <v>113110</v>
      </c>
    </row>
    <row r="8" spans="1:5" ht="12.75">
      <c r="A8" s="226" t="s">
        <v>158</v>
      </c>
      <c r="B8" s="96"/>
      <c r="C8" s="96"/>
      <c r="D8" s="96"/>
      <c r="E8" s="227">
        <f t="shared" si="0"/>
        <v>0</v>
      </c>
    </row>
    <row r="9" spans="1:5" ht="12.75">
      <c r="A9" s="226" t="s">
        <v>146</v>
      </c>
      <c r="B9" s="96"/>
      <c r="C9" s="96"/>
      <c r="D9" s="96"/>
      <c r="E9" s="227">
        <f t="shared" si="0"/>
        <v>0</v>
      </c>
    </row>
    <row r="10" spans="1:5" ht="12.75">
      <c r="A10" s="226" t="s">
        <v>147</v>
      </c>
      <c r="B10" s="96"/>
      <c r="C10" s="96"/>
      <c r="D10" s="96"/>
      <c r="E10" s="227">
        <f t="shared" si="0"/>
        <v>0</v>
      </c>
    </row>
    <row r="11" spans="1:5" ht="13.5" thickBot="1">
      <c r="A11" s="97"/>
      <c r="B11" s="98"/>
      <c r="C11" s="98"/>
      <c r="D11" s="98"/>
      <c r="E11" s="227">
        <f t="shared" si="0"/>
        <v>0</v>
      </c>
    </row>
    <row r="12" spans="1:5" ht="13.5" thickBot="1">
      <c r="A12" s="228" t="s">
        <v>149</v>
      </c>
      <c r="B12" s="229">
        <f>B5+SUM(B7:B11)</f>
        <v>125555</v>
      </c>
      <c r="C12" s="229">
        <f>C5+SUM(C7:C11)</f>
        <v>0</v>
      </c>
      <c r="D12" s="229">
        <f>D5+SUM(D7:D11)</f>
        <v>0</v>
      </c>
      <c r="E12" s="230">
        <f>E5+SUM(E7:E11)</f>
        <v>125555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9" t="s">
        <v>148</v>
      </c>
      <c r="B14" s="220" t="s">
        <v>209</v>
      </c>
      <c r="C14" s="220" t="s">
        <v>266</v>
      </c>
      <c r="D14" s="220" t="s">
        <v>462</v>
      </c>
      <c r="E14" s="221" t="s">
        <v>55</v>
      </c>
    </row>
    <row r="15" spans="1:5" ht="12.75">
      <c r="A15" s="222" t="s">
        <v>153</v>
      </c>
      <c r="B15" s="94"/>
      <c r="C15" s="94"/>
      <c r="D15" s="94"/>
      <c r="E15" s="223">
        <f aca="true" t="shared" si="1" ref="E15:E21">SUM(B15:D15)</f>
        <v>0</v>
      </c>
    </row>
    <row r="16" spans="1:5" ht="12.75">
      <c r="A16" s="231" t="s">
        <v>154</v>
      </c>
      <c r="B16" s="96">
        <v>117521</v>
      </c>
      <c r="C16" s="96"/>
      <c r="D16" s="96"/>
      <c r="E16" s="227">
        <f t="shared" si="1"/>
        <v>117521</v>
      </c>
    </row>
    <row r="17" spans="1:5" ht="12.75">
      <c r="A17" s="226" t="s">
        <v>155</v>
      </c>
      <c r="B17" s="96">
        <v>8034</v>
      </c>
      <c r="C17" s="96"/>
      <c r="D17" s="96"/>
      <c r="E17" s="227">
        <f t="shared" si="1"/>
        <v>8034</v>
      </c>
    </row>
    <row r="18" spans="1:5" ht="12.75">
      <c r="A18" s="226" t="s">
        <v>156</v>
      </c>
      <c r="B18" s="96"/>
      <c r="C18" s="96"/>
      <c r="D18" s="96"/>
      <c r="E18" s="227">
        <f t="shared" si="1"/>
        <v>0</v>
      </c>
    </row>
    <row r="19" spans="1:5" ht="12.75">
      <c r="A19" s="99"/>
      <c r="B19" s="96"/>
      <c r="C19" s="96"/>
      <c r="D19" s="96"/>
      <c r="E19" s="227">
        <f t="shared" si="1"/>
        <v>0</v>
      </c>
    </row>
    <row r="20" spans="1:5" ht="12.75">
      <c r="A20" s="99"/>
      <c r="B20" s="96"/>
      <c r="C20" s="96"/>
      <c r="D20" s="96"/>
      <c r="E20" s="227">
        <f t="shared" si="1"/>
        <v>0</v>
      </c>
    </row>
    <row r="21" spans="1:5" ht="13.5" thickBot="1">
      <c r="A21" s="97"/>
      <c r="B21" s="98"/>
      <c r="C21" s="98"/>
      <c r="D21" s="98"/>
      <c r="E21" s="227">
        <f t="shared" si="1"/>
        <v>0</v>
      </c>
    </row>
    <row r="22" spans="1:5" ht="13.5" thickBot="1">
      <c r="A22" s="228" t="s">
        <v>57</v>
      </c>
      <c r="B22" s="229">
        <f>SUM(B15:B21)</f>
        <v>125555</v>
      </c>
      <c r="C22" s="229">
        <f>SUM(C15:C21)</f>
        <v>0</v>
      </c>
      <c r="D22" s="229">
        <f>SUM(D15:D21)</f>
        <v>0</v>
      </c>
      <c r="E22" s="230">
        <f>SUM(E15:E21)</f>
        <v>125555</v>
      </c>
    </row>
    <row r="23" spans="1:5" ht="12.75">
      <c r="A23" s="217"/>
      <c r="B23" s="217"/>
      <c r="C23" s="217"/>
      <c r="D23" s="217"/>
      <c r="E23" s="217"/>
    </row>
    <row r="24" spans="1:5" ht="39" customHeight="1">
      <c r="A24" s="218" t="s">
        <v>150</v>
      </c>
      <c r="B24" s="839" t="s">
        <v>556</v>
      </c>
      <c r="C24" s="839"/>
      <c r="D24" s="839"/>
      <c r="E24" s="839"/>
    </row>
    <row r="25" spans="1:5" ht="14.25" thickBot="1">
      <c r="A25" s="217"/>
      <c r="B25" s="217"/>
      <c r="C25" s="217"/>
      <c r="D25" s="840" t="s">
        <v>143</v>
      </c>
      <c r="E25" s="840"/>
    </row>
    <row r="26" spans="1:5" ht="13.5" thickBot="1">
      <c r="A26" s="219" t="s">
        <v>142</v>
      </c>
      <c r="B26" s="220" t="s">
        <v>209</v>
      </c>
      <c r="C26" s="220" t="s">
        <v>266</v>
      </c>
      <c r="D26" s="220" t="s">
        <v>462</v>
      </c>
      <c r="E26" s="221" t="s">
        <v>55</v>
      </c>
    </row>
    <row r="27" spans="1:5" ht="12.75">
      <c r="A27" s="222" t="s">
        <v>144</v>
      </c>
      <c r="B27" s="94">
        <v>820</v>
      </c>
      <c r="C27" s="94"/>
      <c r="D27" s="94"/>
      <c r="E27" s="223">
        <f aca="true" t="shared" si="2" ref="E27:E33">SUM(B27:D27)</f>
        <v>820</v>
      </c>
    </row>
    <row r="28" spans="1:5" ht="12.75">
      <c r="A28" s="224" t="s">
        <v>157</v>
      </c>
      <c r="B28" s="95"/>
      <c r="C28" s="95"/>
      <c r="D28" s="95"/>
      <c r="E28" s="225">
        <f t="shared" si="2"/>
        <v>0</v>
      </c>
    </row>
    <row r="29" spans="1:5" ht="12.75">
      <c r="A29" s="226" t="s">
        <v>145</v>
      </c>
      <c r="B29" s="96">
        <v>15571</v>
      </c>
      <c r="C29" s="96"/>
      <c r="D29" s="96"/>
      <c r="E29" s="227">
        <f t="shared" si="2"/>
        <v>15571</v>
      </c>
    </row>
    <row r="30" spans="1:5" ht="12.75">
      <c r="A30" s="226" t="s">
        <v>158</v>
      </c>
      <c r="B30" s="96"/>
      <c r="C30" s="96"/>
      <c r="D30" s="96"/>
      <c r="E30" s="227">
        <f t="shared" si="2"/>
        <v>0</v>
      </c>
    </row>
    <row r="31" spans="1:5" ht="12.75">
      <c r="A31" s="226" t="s">
        <v>146</v>
      </c>
      <c r="B31" s="96"/>
      <c r="C31" s="96"/>
      <c r="D31" s="96"/>
      <c r="E31" s="227">
        <f t="shared" si="2"/>
        <v>0</v>
      </c>
    </row>
    <row r="32" spans="1:5" ht="12.75">
      <c r="A32" s="226" t="s">
        <v>147</v>
      </c>
      <c r="B32" s="96"/>
      <c r="C32" s="96"/>
      <c r="D32" s="96"/>
      <c r="E32" s="227">
        <f t="shared" si="2"/>
        <v>0</v>
      </c>
    </row>
    <row r="33" spans="1:5" ht="13.5" thickBot="1">
      <c r="A33" s="97"/>
      <c r="B33" s="98"/>
      <c r="C33" s="98"/>
      <c r="D33" s="98"/>
      <c r="E33" s="227">
        <f t="shared" si="2"/>
        <v>0</v>
      </c>
    </row>
    <row r="34" spans="1:5" ht="13.5" thickBot="1">
      <c r="A34" s="228" t="s">
        <v>149</v>
      </c>
      <c r="B34" s="229">
        <f>B27+SUM(B29:B33)</f>
        <v>16391</v>
      </c>
      <c r="C34" s="229">
        <f>C27+SUM(C29:C33)</f>
        <v>0</v>
      </c>
      <c r="D34" s="229">
        <f>D27+SUM(D29:D33)</f>
        <v>0</v>
      </c>
      <c r="E34" s="230">
        <f>E27+SUM(E29:E33)</f>
        <v>16391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9" t="s">
        <v>148</v>
      </c>
      <c r="B36" s="220" t="s">
        <v>209</v>
      </c>
      <c r="C36" s="220" t="s">
        <v>266</v>
      </c>
      <c r="D36" s="220" t="s">
        <v>462</v>
      </c>
      <c r="E36" s="221" t="s">
        <v>55</v>
      </c>
    </row>
    <row r="37" spans="1:5" ht="12.75">
      <c r="A37" s="222" t="s">
        <v>153</v>
      </c>
      <c r="B37" s="94"/>
      <c r="C37" s="94"/>
      <c r="D37" s="94"/>
      <c r="E37" s="223">
        <f aca="true" t="shared" si="3" ref="E37:E43">SUM(B37:D37)</f>
        <v>0</v>
      </c>
    </row>
    <row r="38" spans="1:5" ht="12.75">
      <c r="A38" s="231" t="s">
        <v>154</v>
      </c>
      <c r="B38" s="96">
        <v>15706</v>
      </c>
      <c r="C38" s="96"/>
      <c r="D38" s="96"/>
      <c r="E38" s="227">
        <f t="shared" si="3"/>
        <v>15706</v>
      </c>
    </row>
    <row r="39" spans="1:5" ht="12.75">
      <c r="A39" s="226" t="s">
        <v>155</v>
      </c>
      <c r="B39" s="96">
        <v>685</v>
      </c>
      <c r="C39" s="96"/>
      <c r="D39" s="96"/>
      <c r="E39" s="227">
        <f t="shared" si="3"/>
        <v>685</v>
      </c>
    </row>
    <row r="40" spans="1:5" ht="12.75">
      <c r="A40" s="226" t="s">
        <v>156</v>
      </c>
      <c r="B40" s="96"/>
      <c r="C40" s="96"/>
      <c r="D40" s="96"/>
      <c r="E40" s="227">
        <f t="shared" si="3"/>
        <v>0</v>
      </c>
    </row>
    <row r="41" spans="1:5" ht="12.75">
      <c r="A41" s="99"/>
      <c r="B41" s="96"/>
      <c r="C41" s="96"/>
      <c r="D41" s="96"/>
      <c r="E41" s="227">
        <f t="shared" si="3"/>
        <v>0</v>
      </c>
    </row>
    <row r="42" spans="1:5" ht="12.75">
      <c r="A42" s="99"/>
      <c r="B42" s="96"/>
      <c r="C42" s="96"/>
      <c r="D42" s="96"/>
      <c r="E42" s="227">
        <f t="shared" si="3"/>
        <v>0</v>
      </c>
    </row>
    <row r="43" spans="1:5" ht="13.5" thickBot="1">
      <c r="A43" s="97"/>
      <c r="B43" s="98"/>
      <c r="C43" s="98"/>
      <c r="D43" s="98"/>
      <c r="E43" s="227">
        <f t="shared" si="3"/>
        <v>0</v>
      </c>
    </row>
    <row r="44" spans="1:5" ht="13.5" thickBot="1">
      <c r="A44" s="228" t="s">
        <v>57</v>
      </c>
      <c r="B44" s="229">
        <f>SUM(B37:B43)</f>
        <v>16391</v>
      </c>
      <c r="C44" s="229">
        <f>SUM(C37:C43)</f>
        <v>0</v>
      </c>
      <c r="D44" s="229">
        <f>SUM(D37:D43)</f>
        <v>0</v>
      </c>
      <c r="E44" s="230">
        <f>SUM(E37:E43)</f>
        <v>16391</v>
      </c>
    </row>
    <row r="45" spans="1:5" ht="12.75">
      <c r="A45" s="217"/>
      <c r="B45" s="217"/>
      <c r="C45" s="217"/>
      <c r="D45" s="217"/>
      <c r="E45" s="217"/>
    </row>
    <row r="46" spans="1:5" ht="15.75">
      <c r="A46" s="825" t="s">
        <v>463</v>
      </c>
      <c r="B46" s="825"/>
      <c r="C46" s="825"/>
      <c r="D46" s="825"/>
      <c r="E46" s="825"/>
    </row>
    <row r="47" spans="1:5" ht="13.5" thickBot="1">
      <c r="A47" s="217"/>
      <c r="B47" s="217"/>
      <c r="C47" s="217"/>
      <c r="D47" s="217"/>
      <c r="E47" s="217"/>
    </row>
    <row r="48" spans="1:8" ht="13.5" thickBot="1">
      <c r="A48" s="830" t="s">
        <v>151</v>
      </c>
      <c r="B48" s="831"/>
      <c r="C48" s="832"/>
      <c r="D48" s="828" t="s">
        <v>159</v>
      </c>
      <c r="E48" s="829"/>
      <c r="H48" s="49"/>
    </row>
    <row r="49" spans="1:5" ht="12.75">
      <c r="A49" s="833"/>
      <c r="B49" s="834"/>
      <c r="C49" s="835"/>
      <c r="D49" s="821"/>
      <c r="E49" s="822"/>
    </row>
    <row r="50" spans="1:5" ht="13.5" thickBot="1">
      <c r="A50" s="836"/>
      <c r="B50" s="837"/>
      <c r="C50" s="838"/>
      <c r="D50" s="823"/>
      <c r="E50" s="824"/>
    </row>
    <row r="51" spans="1:5" ht="13.5" thickBot="1">
      <c r="A51" s="818" t="s">
        <v>57</v>
      </c>
      <c r="B51" s="819"/>
      <c r="C51" s="820"/>
      <c r="D51" s="826">
        <f>SUM(D49:E50)</f>
        <v>0</v>
      </c>
      <c r="E51" s="827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8.1. melléklet a ……/.......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B17" sqref="B17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17"/>
      <c r="B1" s="217"/>
      <c r="C1" s="217"/>
      <c r="D1" s="217"/>
      <c r="E1" s="217"/>
    </row>
    <row r="2" spans="1:5" ht="28.5" customHeight="1">
      <c r="A2" s="218" t="s">
        <v>150</v>
      </c>
      <c r="B2" s="839" t="s">
        <v>557</v>
      </c>
      <c r="C2" s="839"/>
      <c r="D2" s="839"/>
      <c r="E2" s="839"/>
    </row>
    <row r="3" spans="1:5" ht="14.25" thickBot="1">
      <c r="A3" s="217"/>
      <c r="B3" s="217"/>
      <c r="C3" s="217"/>
      <c r="D3" s="840" t="s">
        <v>143</v>
      </c>
      <c r="E3" s="840"/>
    </row>
    <row r="4" spans="1:5" ht="15" customHeight="1" thickBot="1">
      <c r="A4" s="219" t="s">
        <v>142</v>
      </c>
      <c r="B4" s="220" t="s">
        <v>209</v>
      </c>
      <c r="C4" s="220" t="s">
        <v>266</v>
      </c>
      <c r="D4" s="220" t="s">
        <v>462</v>
      </c>
      <c r="E4" s="221" t="s">
        <v>55</v>
      </c>
    </row>
    <row r="5" spans="1:5" ht="12.75">
      <c r="A5" s="222" t="s">
        <v>144</v>
      </c>
      <c r="B5" s="94"/>
      <c r="C5" s="94"/>
      <c r="D5" s="94"/>
      <c r="E5" s="223">
        <f aca="true" t="shared" si="0" ref="E5:E11">SUM(B5:D5)</f>
        <v>0</v>
      </c>
    </row>
    <row r="6" spans="1:5" ht="12.75">
      <c r="A6" s="224" t="s">
        <v>157</v>
      </c>
      <c r="B6" s="95"/>
      <c r="C6" s="95"/>
      <c r="D6" s="95"/>
      <c r="E6" s="225">
        <f t="shared" si="0"/>
        <v>0</v>
      </c>
    </row>
    <row r="7" spans="1:5" ht="12.75">
      <c r="A7" s="226" t="s">
        <v>145</v>
      </c>
      <c r="B7" s="96">
        <v>21996</v>
      </c>
      <c r="C7" s="96"/>
      <c r="D7" s="96"/>
      <c r="E7" s="227">
        <f t="shared" si="0"/>
        <v>21996</v>
      </c>
    </row>
    <row r="8" spans="1:5" ht="12.75">
      <c r="A8" s="226" t="s">
        <v>158</v>
      </c>
      <c r="B8" s="96"/>
      <c r="C8" s="96"/>
      <c r="D8" s="96"/>
      <c r="E8" s="227">
        <f t="shared" si="0"/>
        <v>0</v>
      </c>
    </row>
    <row r="9" spans="1:5" ht="12.75">
      <c r="A9" s="226" t="s">
        <v>146</v>
      </c>
      <c r="B9" s="96"/>
      <c r="C9" s="96"/>
      <c r="D9" s="96"/>
      <c r="E9" s="227">
        <f t="shared" si="0"/>
        <v>0</v>
      </c>
    </row>
    <row r="10" spans="1:5" ht="12.75">
      <c r="A10" s="226" t="s">
        <v>147</v>
      </c>
      <c r="B10" s="96"/>
      <c r="C10" s="96"/>
      <c r="D10" s="96"/>
      <c r="E10" s="227">
        <f t="shared" si="0"/>
        <v>0</v>
      </c>
    </row>
    <row r="11" spans="1:5" ht="13.5" thickBot="1">
      <c r="A11" s="97"/>
      <c r="B11" s="98"/>
      <c r="C11" s="98"/>
      <c r="D11" s="98"/>
      <c r="E11" s="227">
        <f t="shared" si="0"/>
        <v>0</v>
      </c>
    </row>
    <row r="12" spans="1:5" ht="13.5" thickBot="1">
      <c r="A12" s="228" t="s">
        <v>149</v>
      </c>
      <c r="B12" s="229">
        <f>B5+SUM(B7:B11)</f>
        <v>21996</v>
      </c>
      <c r="C12" s="229">
        <f>C5+SUM(C7:C11)</f>
        <v>0</v>
      </c>
      <c r="D12" s="229">
        <f>D5+SUM(D7:D11)</f>
        <v>0</v>
      </c>
      <c r="E12" s="230">
        <f>E5+SUM(E7:E11)</f>
        <v>21996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9" t="s">
        <v>148</v>
      </c>
      <c r="B14" s="220" t="s">
        <v>209</v>
      </c>
      <c r="C14" s="220" t="s">
        <v>266</v>
      </c>
      <c r="D14" s="220" t="s">
        <v>462</v>
      </c>
      <c r="E14" s="221" t="s">
        <v>55</v>
      </c>
    </row>
    <row r="15" spans="1:5" ht="12.75">
      <c r="A15" s="222" t="s">
        <v>153</v>
      </c>
      <c r="B15" s="94">
        <v>6591</v>
      </c>
      <c r="C15" s="94"/>
      <c r="D15" s="94"/>
      <c r="E15" s="223">
        <f aca="true" t="shared" si="1" ref="E15:E21">SUM(B15:D15)</f>
        <v>6591</v>
      </c>
    </row>
    <row r="16" spans="1:5" ht="12.75">
      <c r="A16" s="231" t="s">
        <v>154</v>
      </c>
      <c r="B16" s="96"/>
      <c r="C16" s="96"/>
      <c r="D16" s="96"/>
      <c r="E16" s="227">
        <f t="shared" si="1"/>
        <v>0</v>
      </c>
    </row>
    <row r="17" spans="1:5" ht="12.75">
      <c r="A17" s="226" t="s">
        <v>155</v>
      </c>
      <c r="B17" s="96">
        <v>15405</v>
      </c>
      <c r="C17" s="96"/>
      <c r="D17" s="96"/>
      <c r="E17" s="227">
        <f t="shared" si="1"/>
        <v>15405</v>
      </c>
    </row>
    <row r="18" spans="1:5" ht="12.75">
      <c r="A18" s="226" t="s">
        <v>156</v>
      </c>
      <c r="B18" s="96"/>
      <c r="C18" s="96"/>
      <c r="D18" s="96"/>
      <c r="E18" s="227">
        <f t="shared" si="1"/>
        <v>0</v>
      </c>
    </row>
    <row r="19" spans="1:5" ht="12.75">
      <c r="A19" s="99"/>
      <c r="B19" s="96"/>
      <c r="C19" s="96"/>
      <c r="D19" s="96"/>
      <c r="E19" s="227">
        <f t="shared" si="1"/>
        <v>0</v>
      </c>
    </row>
    <row r="20" spans="1:5" ht="12.75">
      <c r="A20" s="99"/>
      <c r="B20" s="96"/>
      <c r="C20" s="96"/>
      <c r="D20" s="96"/>
      <c r="E20" s="227">
        <f t="shared" si="1"/>
        <v>0</v>
      </c>
    </row>
    <row r="21" spans="1:5" ht="13.5" thickBot="1">
      <c r="A21" s="97"/>
      <c r="B21" s="98"/>
      <c r="C21" s="98"/>
      <c r="D21" s="98"/>
      <c r="E21" s="227">
        <f t="shared" si="1"/>
        <v>0</v>
      </c>
    </row>
    <row r="22" spans="1:5" ht="13.5" thickBot="1">
      <c r="A22" s="228" t="s">
        <v>57</v>
      </c>
      <c r="B22" s="229">
        <f>SUM(B15:B21)</f>
        <v>21996</v>
      </c>
      <c r="C22" s="229">
        <f>SUM(C15:C21)</f>
        <v>0</v>
      </c>
      <c r="D22" s="229">
        <f>SUM(D15:D21)</f>
        <v>0</v>
      </c>
      <c r="E22" s="230">
        <f>SUM(E15:E21)</f>
        <v>21996</v>
      </c>
    </row>
    <row r="23" spans="1:5" ht="12.75">
      <c r="A23" s="217"/>
      <c r="B23" s="217"/>
      <c r="C23" s="217"/>
      <c r="D23" s="217"/>
      <c r="E23" s="217"/>
    </row>
    <row r="24" spans="1:5" ht="28.5" customHeight="1">
      <c r="A24" s="218" t="s">
        <v>150</v>
      </c>
      <c r="B24" s="839" t="s">
        <v>558</v>
      </c>
      <c r="C24" s="839"/>
      <c r="D24" s="839"/>
      <c r="E24" s="839"/>
    </row>
    <row r="25" spans="1:5" ht="14.25" thickBot="1">
      <c r="A25" s="217"/>
      <c r="B25" s="217"/>
      <c r="C25" s="217"/>
      <c r="D25" s="840" t="s">
        <v>143</v>
      </c>
      <c r="E25" s="840"/>
    </row>
    <row r="26" spans="1:5" ht="13.5" thickBot="1">
      <c r="A26" s="219" t="s">
        <v>142</v>
      </c>
      <c r="B26" s="220" t="s">
        <v>209</v>
      </c>
      <c r="C26" s="220" t="s">
        <v>266</v>
      </c>
      <c r="D26" s="220" t="s">
        <v>462</v>
      </c>
      <c r="E26" s="221" t="s">
        <v>55</v>
      </c>
    </row>
    <row r="27" spans="1:5" ht="12.75">
      <c r="A27" s="222" t="s">
        <v>144</v>
      </c>
      <c r="B27" s="94">
        <v>1385</v>
      </c>
      <c r="C27" s="94"/>
      <c r="D27" s="94"/>
      <c r="E27" s="223">
        <f aca="true" t="shared" si="2" ref="E27:E33">SUM(B27:D27)</f>
        <v>1385</v>
      </c>
    </row>
    <row r="28" spans="1:5" ht="12.75">
      <c r="A28" s="224" t="s">
        <v>157</v>
      </c>
      <c r="B28" s="95"/>
      <c r="C28" s="95"/>
      <c r="D28" s="95"/>
      <c r="E28" s="225">
        <f t="shared" si="2"/>
        <v>0</v>
      </c>
    </row>
    <row r="29" spans="1:5" ht="12.75">
      <c r="A29" s="226" t="s">
        <v>145</v>
      </c>
      <c r="B29" s="96">
        <v>1000</v>
      </c>
      <c r="C29" s="96"/>
      <c r="D29" s="96"/>
      <c r="E29" s="227">
        <f t="shared" si="2"/>
        <v>1000</v>
      </c>
    </row>
    <row r="30" spans="1:5" ht="12.75">
      <c r="A30" s="226" t="s">
        <v>158</v>
      </c>
      <c r="B30" s="96"/>
      <c r="C30" s="96"/>
      <c r="D30" s="96"/>
      <c r="E30" s="227">
        <f t="shared" si="2"/>
        <v>0</v>
      </c>
    </row>
    <row r="31" spans="1:5" ht="12.75">
      <c r="A31" s="226" t="s">
        <v>146</v>
      </c>
      <c r="B31" s="96"/>
      <c r="C31" s="96"/>
      <c r="D31" s="96"/>
      <c r="E31" s="227">
        <f t="shared" si="2"/>
        <v>0</v>
      </c>
    </row>
    <row r="32" spans="1:5" ht="12.75">
      <c r="A32" s="226" t="s">
        <v>147</v>
      </c>
      <c r="B32" s="96"/>
      <c r="C32" s="96"/>
      <c r="D32" s="96"/>
      <c r="E32" s="227">
        <f t="shared" si="2"/>
        <v>0</v>
      </c>
    </row>
    <row r="33" spans="1:5" ht="13.5" thickBot="1">
      <c r="A33" s="97"/>
      <c r="B33" s="98"/>
      <c r="C33" s="98"/>
      <c r="D33" s="98"/>
      <c r="E33" s="227">
        <f t="shared" si="2"/>
        <v>0</v>
      </c>
    </row>
    <row r="34" spans="1:5" ht="13.5" thickBot="1">
      <c r="A34" s="228" t="s">
        <v>149</v>
      </c>
      <c r="B34" s="229">
        <f>B27+SUM(B29:B33)</f>
        <v>2385</v>
      </c>
      <c r="C34" s="229">
        <f>C27+SUM(C29:C33)</f>
        <v>0</v>
      </c>
      <c r="D34" s="229">
        <f>D27+SUM(D29:D33)</f>
        <v>0</v>
      </c>
      <c r="E34" s="230">
        <f>E27+SUM(E29:E33)</f>
        <v>2385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9" t="s">
        <v>148</v>
      </c>
      <c r="B36" s="220" t="s">
        <v>209</v>
      </c>
      <c r="C36" s="220" t="s">
        <v>266</v>
      </c>
      <c r="D36" s="220" t="s">
        <v>462</v>
      </c>
      <c r="E36" s="221" t="s">
        <v>55</v>
      </c>
    </row>
    <row r="37" spans="1:5" ht="12.75">
      <c r="A37" s="222" t="s">
        <v>153</v>
      </c>
      <c r="B37" s="94"/>
      <c r="C37" s="94"/>
      <c r="D37" s="94"/>
      <c r="E37" s="223">
        <f aca="true" t="shared" si="3" ref="E37:E43">SUM(B37:D37)</f>
        <v>0</v>
      </c>
    </row>
    <row r="38" spans="1:5" ht="12.75">
      <c r="A38" s="231" t="s">
        <v>154</v>
      </c>
      <c r="B38" s="96"/>
      <c r="C38" s="96"/>
      <c r="D38" s="96"/>
      <c r="E38" s="227">
        <f t="shared" si="3"/>
        <v>0</v>
      </c>
    </row>
    <row r="39" spans="1:5" ht="12.75">
      <c r="A39" s="226" t="s">
        <v>155</v>
      </c>
      <c r="B39" s="96">
        <v>2385</v>
      </c>
      <c r="C39" s="96"/>
      <c r="D39" s="96"/>
      <c r="E39" s="227">
        <f t="shared" si="3"/>
        <v>2385</v>
      </c>
    </row>
    <row r="40" spans="1:5" ht="12.75">
      <c r="A40" s="226" t="s">
        <v>156</v>
      </c>
      <c r="B40" s="96"/>
      <c r="C40" s="96"/>
      <c r="D40" s="96"/>
      <c r="E40" s="227">
        <f t="shared" si="3"/>
        <v>0</v>
      </c>
    </row>
    <row r="41" spans="1:5" ht="12.75">
      <c r="A41" s="99"/>
      <c r="B41" s="96"/>
      <c r="C41" s="96"/>
      <c r="D41" s="96"/>
      <c r="E41" s="227">
        <f t="shared" si="3"/>
        <v>0</v>
      </c>
    </row>
    <row r="42" spans="1:5" ht="12.75">
      <c r="A42" s="99"/>
      <c r="B42" s="96"/>
      <c r="C42" s="96"/>
      <c r="D42" s="96"/>
      <c r="E42" s="227">
        <f t="shared" si="3"/>
        <v>0</v>
      </c>
    </row>
    <row r="43" spans="1:5" ht="13.5" thickBot="1">
      <c r="A43" s="97"/>
      <c r="B43" s="98"/>
      <c r="C43" s="98"/>
      <c r="D43" s="98"/>
      <c r="E43" s="227">
        <f t="shared" si="3"/>
        <v>0</v>
      </c>
    </row>
    <row r="44" spans="1:5" ht="13.5" thickBot="1">
      <c r="A44" s="228" t="s">
        <v>57</v>
      </c>
      <c r="B44" s="229">
        <f>SUM(B37:B43)</f>
        <v>2385</v>
      </c>
      <c r="C44" s="229">
        <f>SUM(C37:C43)</f>
        <v>0</v>
      </c>
      <c r="D44" s="229">
        <f>SUM(D37:D43)</f>
        <v>0</v>
      </c>
      <c r="E44" s="230">
        <f>SUM(E37:E43)</f>
        <v>2385</v>
      </c>
    </row>
    <row r="45" spans="1:5" ht="12.75">
      <c r="A45" s="217"/>
      <c r="B45" s="217"/>
      <c r="C45" s="217"/>
      <c r="D45" s="217"/>
      <c r="E45" s="217"/>
    </row>
    <row r="46" spans="1:5" ht="15.75">
      <c r="A46" s="825" t="s">
        <v>463</v>
      </c>
      <c r="B46" s="825"/>
      <c r="C46" s="825"/>
      <c r="D46" s="825"/>
      <c r="E46" s="825"/>
    </row>
    <row r="47" spans="1:5" ht="13.5" thickBot="1">
      <c r="A47" s="217"/>
      <c r="B47" s="217"/>
      <c r="C47" s="217"/>
      <c r="D47" s="217"/>
      <c r="E47" s="217"/>
    </row>
    <row r="48" spans="1:8" ht="13.5" thickBot="1">
      <c r="A48" s="830" t="s">
        <v>151</v>
      </c>
      <c r="B48" s="831"/>
      <c r="C48" s="832"/>
      <c r="D48" s="828" t="s">
        <v>159</v>
      </c>
      <c r="E48" s="829"/>
      <c r="H48" s="49"/>
    </row>
    <row r="49" spans="1:5" ht="12.75">
      <c r="A49" s="833"/>
      <c r="B49" s="834"/>
      <c r="C49" s="835"/>
      <c r="D49" s="821"/>
      <c r="E49" s="822"/>
    </row>
    <row r="50" spans="1:5" ht="13.5" thickBot="1">
      <c r="A50" s="836"/>
      <c r="B50" s="837"/>
      <c r="C50" s="838"/>
      <c r="D50" s="823"/>
      <c r="E50" s="824"/>
    </row>
    <row r="51" spans="1:5" ht="13.5" thickBot="1">
      <c r="A51" s="818" t="s">
        <v>57</v>
      </c>
      <c r="B51" s="819"/>
      <c r="C51" s="820"/>
      <c r="D51" s="826">
        <f>SUM(D49:E50)</f>
        <v>0</v>
      </c>
      <c r="E51" s="827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……/.......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G34" sqref="G34"/>
    </sheetView>
  </sheetViews>
  <sheetFormatPr defaultColWidth="9.00390625" defaultRowHeight="12.75"/>
  <cols>
    <col min="1" max="1" width="38.625" style="48" customWidth="1"/>
    <col min="2" max="4" width="13.875" style="48" customWidth="1"/>
    <col min="5" max="5" width="15.875" style="48" customWidth="1"/>
    <col min="6" max="16384" width="9.375" style="48" customWidth="1"/>
  </cols>
  <sheetData>
    <row r="1" spans="1:5" ht="12.75">
      <c r="A1" s="217"/>
      <c r="B1" s="217"/>
      <c r="C1" s="217"/>
      <c r="D1" s="217"/>
      <c r="E1" s="217"/>
    </row>
    <row r="2" spans="1:5" ht="29.25" customHeight="1">
      <c r="A2" s="218" t="s">
        <v>150</v>
      </c>
      <c r="B2" s="839" t="s">
        <v>552</v>
      </c>
      <c r="C2" s="839"/>
      <c r="D2" s="839"/>
      <c r="E2" s="839"/>
    </row>
    <row r="3" spans="1:5" ht="14.25" thickBot="1">
      <c r="A3" s="217"/>
      <c r="B3" s="217"/>
      <c r="C3" s="217"/>
      <c r="D3" s="840" t="s">
        <v>143</v>
      </c>
      <c r="E3" s="840"/>
    </row>
    <row r="4" spans="1:5" ht="15" customHeight="1" thickBot="1">
      <c r="A4" s="219" t="s">
        <v>142</v>
      </c>
      <c r="B4" s="220" t="s">
        <v>209</v>
      </c>
      <c r="C4" s="220" t="s">
        <v>266</v>
      </c>
      <c r="D4" s="220" t="s">
        <v>462</v>
      </c>
      <c r="E4" s="221" t="s">
        <v>55</v>
      </c>
    </row>
    <row r="5" spans="1:5" ht="12.75">
      <c r="A5" s="222" t="s">
        <v>144</v>
      </c>
      <c r="B5" s="94"/>
      <c r="C5" s="94"/>
      <c r="D5" s="94"/>
      <c r="E5" s="223">
        <f aca="true" t="shared" si="0" ref="E5:E11">SUM(B5:D5)</f>
        <v>0</v>
      </c>
    </row>
    <row r="6" spans="1:5" ht="12.75">
      <c r="A6" s="224" t="s">
        <v>157</v>
      </c>
      <c r="B6" s="95"/>
      <c r="C6" s="95"/>
      <c r="D6" s="95"/>
      <c r="E6" s="225">
        <f t="shared" si="0"/>
        <v>0</v>
      </c>
    </row>
    <row r="7" spans="1:5" ht="12.75">
      <c r="A7" s="226" t="s">
        <v>145</v>
      </c>
      <c r="B7" s="96">
        <v>3000</v>
      </c>
      <c r="C7" s="96"/>
      <c r="D7" s="96"/>
      <c r="E7" s="227">
        <f t="shared" si="0"/>
        <v>3000</v>
      </c>
    </row>
    <row r="8" spans="1:5" ht="12.75">
      <c r="A8" s="226" t="s">
        <v>158</v>
      </c>
      <c r="B8" s="96"/>
      <c r="C8" s="96"/>
      <c r="D8" s="96"/>
      <c r="E8" s="227">
        <f t="shared" si="0"/>
        <v>0</v>
      </c>
    </row>
    <row r="9" spans="1:5" ht="12.75">
      <c r="A9" s="226" t="s">
        <v>146</v>
      </c>
      <c r="B9" s="96"/>
      <c r="C9" s="96"/>
      <c r="D9" s="96"/>
      <c r="E9" s="227">
        <f t="shared" si="0"/>
        <v>0</v>
      </c>
    </row>
    <row r="10" spans="1:5" ht="12.75">
      <c r="A10" s="226" t="s">
        <v>549</v>
      </c>
      <c r="B10" s="96">
        <v>3057</v>
      </c>
      <c r="C10" s="96"/>
      <c r="D10" s="96"/>
      <c r="E10" s="227">
        <f t="shared" si="0"/>
        <v>3057</v>
      </c>
    </row>
    <row r="11" spans="1:5" ht="13.5" thickBot="1">
      <c r="A11" s="97" t="s">
        <v>553</v>
      </c>
      <c r="B11" s="98">
        <v>3518</v>
      </c>
      <c r="C11" s="98"/>
      <c r="D11" s="98"/>
      <c r="E11" s="227">
        <f t="shared" si="0"/>
        <v>3518</v>
      </c>
    </row>
    <row r="12" spans="1:5" ht="13.5" thickBot="1">
      <c r="A12" s="228" t="s">
        <v>149</v>
      </c>
      <c r="B12" s="229">
        <f>B5+SUM(B7:B11)</f>
        <v>9575</v>
      </c>
      <c r="C12" s="229">
        <f>C5+SUM(C7:C11)</f>
        <v>0</v>
      </c>
      <c r="D12" s="229">
        <f>D5+SUM(D7:D11)</f>
        <v>0</v>
      </c>
      <c r="E12" s="230">
        <f>E5+SUM(E7:E11)</f>
        <v>9575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9" t="s">
        <v>148</v>
      </c>
      <c r="B14" s="220" t="s">
        <v>209</v>
      </c>
      <c r="C14" s="220" t="s">
        <v>266</v>
      </c>
      <c r="D14" s="220" t="s">
        <v>462</v>
      </c>
      <c r="E14" s="221" t="s">
        <v>55</v>
      </c>
    </row>
    <row r="15" spans="1:5" ht="12.75">
      <c r="A15" s="222" t="s">
        <v>153</v>
      </c>
      <c r="B15" s="94"/>
      <c r="C15" s="94"/>
      <c r="D15" s="94"/>
      <c r="E15" s="223">
        <f aca="true" t="shared" si="1" ref="E15:E21">SUM(B15:D15)</f>
        <v>0</v>
      </c>
    </row>
    <row r="16" spans="1:5" ht="12.75">
      <c r="A16" s="231" t="s">
        <v>154</v>
      </c>
      <c r="B16" s="96">
        <v>6223</v>
      </c>
      <c r="C16" s="96"/>
      <c r="D16" s="96"/>
      <c r="E16" s="227">
        <f t="shared" si="1"/>
        <v>6223</v>
      </c>
    </row>
    <row r="17" spans="1:5" ht="12.75">
      <c r="A17" s="226" t="s">
        <v>155</v>
      </c>
      <c r="B17" s="96">
        <v>2616</v>
      </c>
      <c r="C17" s="96"/>
      <c r="D17" s="96"/>
      <c r="E17" s="227">
        <f t="shared" si="1"/>
        <v>2616</v>
      </c>
    </row>
    <row r="18" spans="1:5" ht="12.75">
      <c r="A18" s="226" t="s">
        <v>156</v>
      </c>
      <c r="B18" s="96">
        <v>245</v>
      </c>
      <c r="C18" s="96"/>
      <c r="D18" s="96"/>
      <c r="E18" s="227">
        <f t="shared" si="1"/>
        <v>245</v>
      </c>
    </row>
    <row r="19" spans="1:5" ht="12.75">
      <c r="A19" s="99"/>
      <c r="B19" s="96"/>
      <c r="C19" s="96"/>
      <c r="D19" s="96"/>
      <c r="E19" s="227">
        <f t="shared" si="1"/>
        <v>0</v>
      </c>
    </row>
    <row r="20" spans="1:5" ht="12.75">
      <c r="A20" s="99"/>
      <c r="B20" s="96"/>
      <c r="C20" s="96"/>
      <c r="D20" s="96"/>
      <c r="E20" s="227">
        <f t="shared" si="1"/>
        <v>0</v>
      </c>
    </row>
    <row r="21" spans="1:5" ht="13.5" thickBot="1">
      <c r="A21" s="97"/>
      <c r="B21" s="98"/>
      <c r="C21" s="98"/>
      <c r="D21" s="98"/>
      <c r="E21" s="227">
        <f t="shared" si="1"/>
        <v>0</v>
      </c>
    </row>
    <row r="22" spans="1:5" ht="13.5" thickBot="1">
      <c r="A22" s="228" t="s">
        <v>57</v>
      </c>
      <c r="B22" s="229">
        <f>SUM(B15:B21)</f>
        <v>9084</v>
      </c>
      <c r="C22" s="229">
        <f>SUM(C15:C21)</f>
        <v>0</v>
      </c>
      <c r="D22" s="229">
        <f>SUM(D15:D21)</f>
        <v>0</v>
      </c>
      <c r="E22" s="230">
        <f>SUM(E15:E21)</f>
        <v>9084</v>
      </c>
    </row>
    <row r="23" spans="1:5" ht="12.75">
      <c r="A23" s="217"/>
      <c r="B23" s="217"/>
      <c r="C23" s="217"/>
      <c r="D23" s="217"/>
      <c r="E23" s="217"/>
    </row>
    <row r="24" spans="1:5" ht="30" customHeight="1">
      <c r="A24" s="218" t="s">
        <v>150</v>
      </c>
      <c r="B24" s="839" t="s">
        <v>554</v>
      </c>
      <c r="C24" s="839"/>
      <c r="D24" s="839"/>
      <c r="E24" s="839"/>
    </row>
    <row r="25" spans="1:5" ht="14.25" thickBot="1">
      <c r="A25" s="217"/>
      <c r="B25" s="217"/>
      <c r="C25" s="217"/>
      <c r="D25" s="840" t="s">
        <v>143</v>
      </c>
      <c r="E25" s="840"/>
    </row>
    <row r="26" spans="1:5" ht="13.5" thickBot="1">
      <c r="A26" s="219" t="s">
        <v>142</v>
      </c>
      <c r="B26" s="220" t="s">
        <v>209</v>
      </c>
      <c r="C26" s="220" t="s">
        <v>266</v>
      </c>
      <c r="D26" s="220" t="s">
        <v>462</v>
      </c>
      <c r="E26" s="221" t="s">
        <v>55</v>
      </c>
    </row>
    <row r="27" spans="1:5" ht="12.75">
      <c r="A27" s="222" t="s">
        <v>144</v>
      </c>
      <c r="B27" s="94"/>
      <c r="C27" s="94"/>
      <c r="D27" s="94"/>
      <c r="E27" s="223">
        <f aca="true" t="shared" si="2" ref="E27:E33">SUM(B27:D27)</f>
        <v>0</v>
      </c>
    </row>
    <row r="28" spans="1:5" ht="12.75">
      <c r="A28" s="224" t="s">
        <v>157</v>
      </c>
      <c r="B28" s="95"/>
      <c r="C28" s="95"/>
      <c r="D28" s="95"/>
      <c r="E28" s="225">
        <f t="shared" si="2"/>
        <v>0</v>
      </c>
    </row>
    <row r="29" spans="1:5" ht="12.75">
      <c r="A29" s="226" t="s">
        <v>145</v>
      </c>
      <c r="B29" s="96">
        <v>1000</v>
      </c>
      <c r="C29" s="96"/>
      <c r="D29" s="96"/>
      <c r="E29" s="227">
        <f t="shared" si="2"/>
        <v>1000</v>
      </c>
    </row>
    <row r="30" spans="1:5" ht="12.75">
      <c r="A30" s="226" t="s">
        <v>158</v>
      </c>
      <c r="B30" s="96"/>
      <c r="C30" s="96"/>
      <c r="D30" s="96"/>
      <c r="E30" s="227">
        <f t="shared" si="2"/>
        <v>0</v>
      </c>
    </row>
    <row r="31" spans="1:5" ht="12.75">
      <c r="A31" s="226" t="s">
        <v>146</v>
      </c>
      <c r="B31" s="96"/>
      <c r="C31" s="96"/>
      <c r="D31" s="96"/>
      <c r="E31" s="227">
        <f t="shared" si="2"/>
        <v>0</v>
      </c>
    </row>
    <row r="32" spans="1:5" ht="12.75">
      <c r="A32" s="226" t="s">
        <v>549</v>
      </c>
      <c r="B32" s="96">
        <v>1251</v>
      </c>
      <c r="C32" s="96"/>
      <c r="D32" s="96"/>
      <c r="E32" s="227">
        <f t="shared" si="2"/>
        <v>1251</v>
      </c>
    </row>
    <row r="33" spans="1:5" ht="13.5" thickBot="1">
      <c r="A33" s="97" t="s">
        <v>553</v>
      </c>
      <c r="B33" s="98">
        <v>1022</v>
      </c>
      <c r="C33" s="98"/>
      <c r="D33" s="98"/>
      <c r="E33" s="227">
        <f t="shared" si="2"/>
        <v>1022</v>
      </c>
    </row>
    <row r="34" spans="1:5" ht="13.5" thickBot="1">
      <c r="A34" s="228" t="s">
        <v>149</v>
      </c>
      <c r="B34" s="229">
        <f>B27+SUM(B29:B33)</f>
        <v>3273</v>
      </c>
      <c r="C34" s="229">
        <f>C27+SUM(C29:C33)</f>
        <v>0</v>
      </c>
      <c r="D34" s="229">
        <f>D27+SUM(D29:D33)</f>
        <v>0</v>
      </c>
      <c r="E34" s="230">
        <f>E27+SUM(E29:E33)</f>
        <v>3273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9" t="s">
        <v>148</v>
      </c>
      <c r="B36" s="220" t="s">
        <v>209</v>
      </c>
      <c r="C36" s="220" t="s">
        <v>266</v>
      </c>
      <c r="D36" s="220" t="s">
        <v>462</v>
      </c>
      <c r="E36" s="221" t="s">
        <v>55</v>
      </c>
    </row>
    <row r="37" spans="1:5" ht="12.75">
      <c r="A37" s="222" t="s">
        <v>153</v>
      </c>
      <c r="B37" s="94">
        <v>75</v>
      </c>
      <c r="C37" s="94"/>
      <c r="D37" s="94"/>
      <c r="E37" s="223">
        <f aca="true" t="shared" si="3" ref="E37:E43">SUM(B37:D37)</f>
        <v>75</v>
      </c>
    </row>
    <row r="38" spans="1:5" ht="12.75">
      <c r="A38" s="231" t="s">
        <v>154</v>
      </c>
      <c r="B38" s="96"/>
      <c r="C38" s="96"/>
      <c r="D38" s="96"/>
      <c r="E38" s="227">
        <f t="shared" si="3"/>
        <v>0</v>
      </c>
    </row>
    <row r="39" spans="1:5" ht="12.75">
      <c r="A39" s="226" t="s">
        <v>155</v>
      </c>
      <c r="B39" s="96"/>
      <c r="C39" s="96"/>
      <c r="D39" s="96"/>
      <c r="E39" s="227">
        <f t="shared" si="3"/>
        <v>0</v>
      </c>
    </row>
    <row r="40" spans="1:5" ht="12.75">
      <c r="A40" s="226" t="s">
        <v>156</v>
      </c>
      <c r="B40" s="96"/>
      <c r="C40" s="96"/>
      <c r="D40" s="96"/>
      <c r="E40" s="227">
        <f t="shared" si="3"/>
        <v>0</v>
      </c>
    </row>
    <row r="41" spans="1:5" ht="12.75">
      <c r="A41" s="99"/>
      <c r="B41" s="96"/>
      <c r="C41" s="96"/>
      <c r="D41" s="96"/>
      <c r="E41" s="227">
        <f t="shared" si="3"/>
        <v>0</v>
      </c>
    </row>
    <row r="42" spans="1:5" ht="12.75">
      <c r="A42" s="99"/>
      <c r="B42" s="96"/>
      <c r="C42" s="96"/>
      <c r="D42" s="96"/>
      <c r="E42" s="227">
        <f t="shared" si="3"/>
        <v>0</v>
      </c>
    </row>
    <row r="43" spans="1:5" ht="13.5" thickBot="1">
      <c r="A43" s="97"/>
      <c r="B43" s="98"/>
      <c r="C43" s="98"/>
      <c r="D43" s="98"/>
      <c r="E43" s="227">
        <f t="shared" si="3"/>
        <v>0</v>
      </c>
    </row>
    <row r="44" spans="1:5" ht="13.5" thickBot="1">
      <c r="A44" s="228" t="s">
        <v>57</v>
      </c>
      <c r="B44" s="229">
        <f>SUM(B37:B43)</f>
        <v>75</v>
      </c>
      <c r="C44" s="229">
        <f>SUM(C37:C43)</f>
        <v>0</v>
      </c>
      <c r="D44" s="229">
        <f>SUM(D37:D43)</f>
        <v>0</v>
      </c>
      <c r="E44" s="230">
        <f>SUM(E37:E43)</f>
        <v>75</v>
      </c>
    </row>
    <row r="45" spans="1:5" ht="12.75">
      <c r="A45" s="217"/>
      <c r="B45" s="217"/>
      <c r="C45" s="217"/>
      <c r="D45" s="217"/>
      <c r="E45" s="217"/>
    </row>
    <row r="46" spans="1:5" ht="15.75">
      <c r="A46" s="825" t="s">
        <v>463</v>
      </c>
      <c r="B46" s="825"/>
      <c r="C46" s="825"/>
      <c r="D46" s="825"/>
      <c r="E46" s="825"/>
    </row>
    <row r="47" spans="1:5" ht="13.5" thickBot="1">
      <c r="A47" s="217"/>
      <c r="B47" s="217"/>
      <c r="C47" s="217"/>
      <c r="D47" s="217"/>
      <c r="E47" s="217"/>
    </row>
    <row r="48" spans="1:8" ht="13.5" thickBot="1">
      <c r="A48" s="830" t="s">
        <v>151</v>
      </c>
      <c r="B48" s="831"/>
      <c r="C48" s="832"/>
      <c r="D48" s="828" t="s">
        <v>159</v>
      </c>
      <c r="E48" s="829"/>
      <c r="H48" s="49"/>
    </row>
    <row r="49" spans="1:5" ht="12.75">
      <c r="A49" s="833"/>
      <c r="B49" s="834"/>
      <c r="C49" s="835"/>
      <c r="D49" s="821"/>
      <c r="E49" s="822"/>
    </row>
    <row r="50" spans="1:5" ht="13.5" thickBot="1">
      <c r="A50" s="836"/>
      <c r="B50" s="837"/>
      <c r="C50" s="838"/>
      <c r="D50" s="823"/>
      <c r="E50" s="824"/>
    </row>
    <row r="51" spans="1:5" ht="13.5" thickBot="1">
      <c r="A51" s="818" t="s">
        <v>57</v>
      </c>
      <c r="B51" s="819"/>
      <c r="C51" s="820"/>
      <c r="D51" s="826">
        <f>SUM(D49:E50)</f>
        <v>0</v>
      </c>
      <c r="E51" s="827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5:E12 B12:D12 B22:E22 E15:E21 E27:E34 B34:D34 E37:E44 B44:D44 D51:E5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 ……/.......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A24" sqref="A24:IV24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17"/>
      <c r="B1" s="217"/>
      <c r="C1" s="217"/>
      <c r="D1" s="217"/>
      <c r="E1" s="217"/>
    </row>
    <row r="2" spans="1:5" ht="36" customHeight="1">
      <c r="A2" s="218" t="s">
        <v>150</v>
      </c>
      <c r="B2" s="839" t="s">
        <v>551</v>
      </c>
      <c r="C2" s="839"/>
      <c r="D2" s="839"/>
      <c r="E2" s="839"/>
    </row>
    <row r="3" spans="1:5" ht="14.25" thickBot="1">
      <c r="A3" s="217"/>
      <c r="B3" s="217"/>
      <c r="C3" s="217"/>
      <c r="D3" s="840" t="s">
        <v>143</v>
      </c>
      <c r="E3" s="840"/>
    </row>
    <row r="4" spans="1:5" ht="15" customHeight="1" thickBot="1">
      <c r="A4" s="219" t="s">
        <v>142</v>
      </c>
      <c r="B4" s="220" t="s">
        <v>209</v>
      </c>
      <c r="C4" s="220" t="s">
        <v>266</v>
      </c>
      <c r="D4" s="220" t="s">
        <v>462</v>
      </c>
      <c r="E4" s="221" t="s">
        <v>55</v>
      </c>
    </row>
    <row r="5" spans="1:5" ht="12.75">
      <c r="A5" s="222" t="s">
        <v>144</v>
      </c>
      <c r="B5" s="94"/>
      <c r="C5" s="94"/>
      <c r="D5" s="94"/>
      <c r="E5" s="223">
        <f aca="true" t="shared" si="0" ref="E5:E11">SUM(B5:D5)</f>
        <v>0</v>
      </c>
    </row>
    <row r="6" spans="1:5" ht="12.75">
      <c r="A6" s="224" t="s">
        <v>157</v>
      </c>
      <c r="B6" s="95"/>
      <c r="C6" s="95"/>
      <c r="D6" s="95"/>
      <c r="E6" s="225">
        <f t="shared" si="0"/>
        <v>0</v>
      </c>
    </row>
    <row r="7" spans="1:5" ht="12.75">
      <c r="A7" s="226" t="s">
        <v>145</v>
      </c>
      <c r="B7" s="96">
        <v>6814</v>
      </c>
      <c r="C7" s="96"/>
      <c r="D7" s="96"/>
      <c r="E7" s="227">
        <f t="shared" si="0"/>
        <v>6814</v>
      </c>
    </row>
    <row r="8" spans="1:5" ht="12.75">
      <c r="A8" s="226" t="s">
        <v>158</v>
      </c>
      <c r="B8" s="96"/>
      <c r="C8" s="96"/>
      <c r="D8" s="96"/>
      <c r="E8" s="227">
        <f t="shared" si="0"/>
        <v>0</v>
      </c>
    </row>
    <row r="9" spans="1:5" ht="12.75">
      <c r="A9" s="226" t="s">
        <v>146</v>
      </c>
      <c r="B9" s="96"/>
      <c r="C9" s="96"/>
      <c r="D9" s="96"/>
      <c r="E9" s="227">
        <f t="shared" si="0"/>
        <v>0</v>
      </c>
    </row>
    <row r="10" spans="1:5" ht="12.75">
      <c r="A10" s="226" t="s">
        <v>549</v>
      </c>
      <c r="B10" s="96">
        <v>6192</v>
      </c>
      <c r="C10" s="96"/>
      <c r="D10" s="96"/>
      <c r="E10" s="227">
        <f t="shared" si="0"/>
        <v>6192</v>
      </c>
    </row>
    <row r="11" spans="1:5" ht="13.5" thickBot="1">
      <c r="A11" s="97"/>
      <c r="B11" s="98"/>
      <c r="C11" s="98"/>
      <c r="D11" s="98"/>
      <c r="E11" s="227">
        <f t="shared" si="0"/>
        <v>0</v>
      </c>
    </row>
    <row r="12" spans="1:5" ht="13.5" thickBot="1">
      <c r="A12" s="228" t="s">
        <v>149</v>
      </c>
      <c r="B12" s="229">
        <f>B5+SUM(B7:B11)</f>
        <v>13006</v>
      </c>
      <c r="C12" s="229">
        <f>C5+SUM(C7:C11)</f>
        <v>0</v>
      </c>
      <c r="D12" s="229">
        <f>D5+SUM(D7:D11)</f>
        <v>0</v>
      </c>
      <c r="E12" s="230">
        <f>E5+SUM(E7:E11)</f>
        <v>13006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9" t="s">
        <v>148</v>
      </c>
      <c r="B14" s="220" t="s">
        <v>209</v>
      </c>
      <c r="C14" s="220" t="s">
        <v>266</v>
      </c>
      <c r="D14" s="220" t="s">
        <v>462</v>
      </c>
      <c r="E14" s="221" t="s">
        <v>55</v>
      </c>
    </row>
    <row r="15" spans="1:5" ht="12.75">
      <c r="A15" s="222" t="s">
        <v>153</v>
      </c>
      <c r="B15" s="94">
        <v>5292</v>
      </c>
      <c r="C15" s="94"/>
      <c r="D15" s="94"/>
      <c r="E15" s="223">
        <f aca="true" t="shared" si="1" ref="E15:E21">SUM(B15:D15)</f>
        <v>5292</v>
      </c>
    </row>
    <row r="16" spans="1:5" ht="12.75">
      <c r="A16" s="231" t="s">
        <v>154</v>
      </c>
      <c r="B16" s="96">
        <v>199</v>
      </c>
      <c r="C16" s="96"/>
      <c r="D16" s="96"/>
      <c r="E16" s="227">
        <f t="shared" si="1"/>
        <v>199</v>
      </c>
    </row>
    <row r="17" spans="1:5" ht="12.75">
      <c r="A17" s="226" t="s">
        <v>155</v>
      </c>
      <c r="B17" s="96">
        <v>6776</v>
      </c>
      <c r="C17" s="96"/>
      <c r="D17" s="96"/>
      <c r="E17" s="227">
        <f t="shared" si="1"/>
        <v>6776</v>
      </c>
    </row>
    <row r="18" spans="1:5" ht="12.75">
      <c r="A18" s="226" t="s">
        <v>156</v>
      </c>
      <c r="B18" s="96">
        <v>739</v>
      </c>
      <c r="C18" s="96"/>
      <c r="D18" s="96"/>
      <c r="E18" s="227">
        <f t="shared" si="1"/>
        <v>739</v>
      </c>
    </row>
    <row r="19" spans="1:5" ht="12.75">
      <c r="A19" s="99"/>
      <c r="B19" s="96"/>
      <c r="C19" s="96"/>
      <c r="D19" s="96"/>
      <c r="E19" s="227">
        <f t="shared" si="1"/>
        <v>0</v>
      </c>
    </row>
    <row r="20" spans="1:5" ht="12.75">
      <c r="A20" s="99"/>
      <c r="B20" s="96"/>
      <c r="C20" s="96"/>
      <c r="D20" s="96"/>
      <c r="E20" s="227">
        <f t="shared" si="1"/>
        <v>0</v>
      </c>
    </row>
    <row r="21" spans="1:5" ht="13.5" thickBot="1">
      <c r="A21" s="97"/>
      <c r="B21" s="98"/>
      <c r="C21" s="98"/>
      <c r="D21" s="98"/>
      <c r="E21" s="227">
        <f t="shared" si="1"/>
        <v>0</v>
      </c>
    </row>
    <row r="22" spans="1:5" ht="13.5" thickBot="1">
      <c r="A22" s="228" t="s">
        <v>57</v>
      </c>
      <c r="B22" s="229">
        <f>SUM(B15:B21)</f>
        <v>13006</v>
      </c>
      <c r="C22" s="229">
        <f>SUM(C15:C21)</f>
        <v>0</v>
      </c>
      <c r="D22" s="229">
        <f>SUM(D15:D21)</f>
        <v>0</v>
      </c>
      <c r="E22" s="230">
        <f>SUM(E15:E21)</f>
        <v>13006</v>
      </c>
    </row>
    <row r="23" spans="1:5" ht="12.75">
      <c r="A23" s="217"/>
      <c r="B23" s="217"/>
      <c r="C23" s="217"/>
      <c r="D23" s="217"/>
      <c r="E23" s="217"/>
    </row>
    <row r="24" spans="1:5" ht="15.75">
      <c r="A24" s="218" t="s">
        <v>150</v>
      </c>
      <c r="B24" s="841"/>
      <c r="C24" s="841"/>
      <c r="D24" s="841"/>
      <c r="E24" s="841"/>
    </row>
    <row r="25" spans="1:5" ht="14.25" thickBot="1">
      <c r="A25" s="217"/>
      <c r="B25" s="217"/>
      <c r="C25" s="217"/>
      <c r="D25" s="840" t="s">
        <v>143</v>
      </c>
      <c r="E25" s="840"/>
    </row>
    <row r="26" spans="1:5" ht="13.5" thickBot="1">
      <c r="A26" s="219" t="s">
        <v>142</v>
      </c>
      <c r="B26" s="220" t="s">
        <v>209</v>
      </c>
      <c r="C26" s="220" t="s">
        <v>266</v>
      </c>
      <c r="D26" s="220" t="s">
        <v>462</v>
      </c>
      <c r="E26" s="221" t="s">
        <v>55</v>
      </c>
    </row>
    <row r="27" spans="1:5" ht="12.75">
      <c r="A27" s="222" t="s">
        <v>144</v>
      </c>
      <c r="B27" s="94"/>
      <c r="C27" s="94"/>
      <c r="D27" s="94"/>
      <c r="E27" s="223">
        <f aca="true" t="shared" si="2" ref="E27:E33">SUM(B27:D27)</f>
        <v>0</v>
      </c>
    </row>
    <row r="28" spans="1:5" ht="12.75">
      <c r="A28" s="224" t="s">
        <v>157</v>
      </c>
      <c r="B28" s="95"/>
      <c r="C28" s="95"/>
      <c r="D28" s="95"/>
      <c r="E28" s="225">
        <f t="shared" si="2"/>
        <v>0</v>
      </c>
    </row>
    <row r="29" spans="1:5" ht="12.75">
      <c r="A29" s="226" t="s">
        <v>145</v>
      </c>
      <c r="B29" s="96"/>
      <c r="C29" s="96"/>
      <c r="D29" s="96"/>
      <c r="E29" s="227">
        <f t="shared" si="2"/>
        <v>0</v>
      </c>
    </row>
    <row r="30" spans="1:5" ht="12.75">
      <c r="A30" s="226" t="s">
        <v>158</v>
      </c>
      <c r="B30" s="96"/>
      <c r="C30" s="96"/>
      <c r="D30" s="96"/>
      <c r="E30" s="227">
        <f t="shared" si="2"/>
        <v>0</v>
      </c>
    </row>
    <row r="31" spans="1:5" ht="12.75">
      <c r="A31" s="226" t="s">
        <v>146</v>
      </c>
      <c r="B31" s="96"/>
      <c r="C31" s="96"/>
      <c r="D31" s="96"/>
      <c r="E31" s="227">
        <f t="shared" si="2"/>
        <v>0</v>
      </c>
    </row>
    <row r="32" spans="1:5" ht="12.75">
      <c r="A32" s="226" t="s">
        <v>147</v>
      </c>
      <c r="B32" s="96"/>
      <c r="C32" s="96"/>
      <c r="D32" s="96"/>
      <c r="E32" s="227">
        <f t="shared" si="2"/>
        <v>0</v>
      </c>
    </row>
    <row r="33" spans="1:5" ht="13.5" thickBot="1">
      <c r="A33" s="97"/>
      <c r="B33" s="98"/>
      <c r="C33" s="98"/>
      <c r="D33" s="98"/>
      <c r="E33" s="227">
        <f t="shared" si="2"/>
        <v>0</v>
      </c>
    </row>
    <row r="34" spans="1:5" ht="13.5" thickBot="1">
      <c r="A34" s="228" t="s">
        <v>149</v>
      </c>
      <c r="B34" s="229">
        <f>B27+SUM(B29:B33)</f>
        <v>0</v>
      </c>
      <c r="C34" s="229">
        <f>C27+SUM(C29:C33)</f>
        <v>0</v>
      </c>
      <c r="D34" s="229">
        <f>D27+SUM(D29:D33)</f>
        <v>0</v>
      </c>
      <c r="E34" s="230">
        <f>E27+SUM(E29:E33)</f>
        <v>0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9" t="s">
        <v>148</v>
      </c>
      <c r="B36" s="220" t="s">
        <v>209</v>
      </c>
      <c r="C36" s="220" t="s">
        <v>266</v>
      </c>
      <c r="D36" s="220" t="s">
        <v>462</v>
      </c>
      <c r="E36" s="221" t="s">
        <v>55</v>
      </c>
    </row>
    <row r="37" spans="1:5" ht="12.75">
      <c r="A37" s="222" t="s">
        <v>153</v>
      </c>
      <c r="B37" s="94"/>
      <c r="C37" s="94"/>
      <c r="D37" s="94"/>
      <c r="E37" s="223">
        <f aca="true" t="shared" si="3" ref="E37:E43">SUM(B37:D37)</f>
        <v>0</v>
      </c>
    </row>
    <row r="38" spans="1:5" ht="12.75">
      <c r="A38" s="231" t="s">
        <v>154</v>
      </c>
      <c r="B38" s="96"/>
      <c r="C38" s="96"/>
      <c r="D38" s="96"/>
      <c r="E38" s="227">
        <f t="shared" si="3"/>
        <v>0</v>
      </c>
    </row>
    <row r="39" spans="1:5" ht="12.75">
      <c r="A39" s="226" t="s">
        <v>155</v>
      </c>
      <c r="B39" s="96"/>
      <c r="C39" s="96"/>
      <c r="D39" s="96"/>
      <c r="E39" s="227">
        <f t="shared" si="3"/>
        <v>0</v>
      </c>
    </row>
    <row r="40" spans="1:5" ht="12.75">
      <c r="A40" s="226" t="s">
        <v>156</v>
      </c>
      <c r="B40" s="96"/>
      <c r="C40" s="96"/>
      <c r="D40" s="96"/>
      <c r="E40" s="227">
        <f t="shared" si="3"/>
        <v>0</v>
      </c>
    </row>
    <row r="41" spans="1:5" ht="12.75">
      <c r="A41" s="99"/>
      <c r="B41" s="96"/>
      <c r="C41" s="96"/>
      <c r="D41" s="96"/>
      <c r="E41" s="227">
        <f t="shared" si="3"/>
        <v>0</v>
      </c>
    </row>
    <row r="42" spans="1:5" ht="12.75">
      <c r="A42" s="99"/>
      <c r="B42" s="96"/>
      <c r="C42" s="96"/>
      <c r="D42" s="96"/>
      <c r="E42" s="227">
        <f t="shared" si="3"/>
        <v>0</v>
      </c>
    </row>
    <row r="43" spans="1:5" ht="13.5" thickBot="1">
      <c r="A43" s="97"/>
      <c r="B43" s="98"/>
      <c r="C43" s="98"/>
      <c r="D43" s="98"/>
      <c r="E43" s="227">
        <f t="shared" si="3"/>
        <v>0</v>
      </c>
    </row>
    <row r="44" spans="1:5" ht="13.5" thickBot="1">
      <c r="A44" s="228" t="s">
        <v>57</v>
      </c>
      <c r="B44" s="229">
        <f>SUM(B37:B43)</f>
        <v>0</v>
      </c>
      <c r="C44" s="229">
        <f>SUM(C37:C43)</f>
        <v>0</v>
      </c>
      <c r="D44" s="229">
        <f>SUM(D37:D43)</f>
        <v>0</v>
      </c>
      <c r="E44" s="230">
        <f>SUM(E37:E43)</f>
        <v>0</v>
      </c>
    </row>
    <row r="45" spans="1:5" ht="12.75">
      <c r="A45" s="217"/>
      <c r="B45" s="217"/>
      <c r="C45" s="217"/>
      <c r="D45" s="217"/>
      <c r="E45" s="217"/>
    </row>
    <row r="46" spans="1:5" ht="15.75">
      <c r="A46" s="825" t="s">
        <v>463</v>
      </c>
      <c r="B46" s="825"/>
      <c r="C46" s="825"/>
      <c r="D46" s="825"/>
      <c r="E46" s="825"/>
    </row>
    <row r="47" spans="1:5" ht="13.5" thickBot="1">
      <c r="A47" s="217"/>
      <c r="B47" s="217"/>
      <c r="C47" s="217"/>
      <c r="D47" s="217"/>
      <c r="E47" s="217"/>
    </row>
    <row r="48" spans="1:8" ht="13.5" thickBot="1">
      <c r="A48" s="830" t="s">
        <v>151</v>
      </c>
      <c r="B48" s="831"/>
      <c r="C48" s="832"/>
      <c r="D48" s="828" t="s">
        <v>159</v>
      </c>
      <c r="E48" s="829"/>
      <c r="H48" s="49"/>
    </row>
    <row r="49" spans="1:5" ht="12.75">
      <c r="A49" s="833"/>
      <c r="B49" s="834"/>
      <c r="C49" s="835"/>
      <c r="D49" s="821"/>
      <c r="E49" s="822"/>
    </row>
    <row r="50" spans="1:5" ht="13.5" thickBot="1">
      <c r="A50" s="836"/>
      <c r="B50" s="837"/>
      <c r="C50" s="838"/>
      <c r="D50" s="823"/>
      <c r="E50" s="824"/>
    </row>
    <row r="51" spans="1:5" ht="13.5" thickBot="1">
      <c r="A51" s="818" t="s">
        <v>57</v>
      </c>
      <c r="B51" s="819"/>
      <c r="C51" s="820"/>
      <c r="D51" s="826">
        <f>SUM(D49:E50)</f>
        <v>0</v>
      </c>
      <c r="E51" s="827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5:E12 B12:D12 B22:E22 E15:E21 E27:E34 B34:D34 E37:E44 B44:D44 D51:E5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8.4. melléklet a ……/.......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G28" sqref="G28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17"/>
      <c r="B1" s="217"/>
      <c r="C1" s="217"/>
      <c r="D1" s="217"/>
      <c r="E1" s="217"/>
    </row>
    <row r="2" spans="1:5" ht="27" customHeight="1">
      <c r="A2" s="218" t="s">
        <v>150</v>
      </c>
      <c r="B2" s="842" t="s">
        <v>548</v>
      </c>
      <c r="C2" s="842"/>
      <c r="D2" s="842"/>
      <c r="E2" s="842"/>
    </row>
    <row r="3" spans="1:5" ht="14.25" thickBot="1">
      <c r="A3" s="217"/>
      <c r="B3" s="217"/>
      <c r="C3" s="217"/>
      <c r="D3" s="840" t="s">
        <v>143</v>
      </c>
      <c r="E3" s="840"/>
    </row>
    <row r="4" spans="1:5" ht="15" customHeight="1" thickBot="1">
      <c r="A4" s="219" t="s">
        <v>142</v>
      </c>
      <c r="B4" s="220" t="s">
        <v>209</v>
      </c>
      <c r="C4" s="220" t="s">
        <v>266</v>
      </c>
      <c r="D4" s="220" t="s">
        <v>462</v>
      </c>
      <c r="E4" s="221" t="s">
        <v>55</v>
      </c>
    </row>
    <row r="5" spans="1:5" ht="12.75">
      <c r="A5" s="222" t="s">
        <v>144</v>
      </c>
      <c r="B5" s="94"/>
      <c r="C5" s="94"/>
      <c r="D5" s="94"/>
      <c r="E5" s="223">
        <f aca="true" t="shared" si="0" ref="E5:E11">SUM(B5:D5)</f>
        <v>0</v>
      </c>
    </row>
    <row r="6" spans="1:5" ht="12.75">
      <c r="A6" s="224" t="s">
        <v>157</v>
      </c>
      <c r="B6" s="95"/>
      <c r="C6" s="95"/>
      <c r="D6" s="95"/>
      <c r="E6" s="225">
        <f t="shared" si="0"/>
        <v>0</v>
      </c>
    </row>
    <row r="7" spans="1:5" ht="12.75">
      <c r="A7" s="226" t="s">
        <v>145</v>
      </c>
      <c r="B7" s="96">
        <v>3673</v>
      </c>
      <c r="C7" s="96"/>
      <c r="D7" s="96"/>
      <c r="E7" s="227">
        <f t="shared" si="0"/>
        <v>3673</v>
      </c>
    </row>
    <row r="8" spans="1:5" ht="12.75">
      <c r="A8" s="226" t="s">
        <v>158</v>
      </c>
      <c r="B8" s="96"/>
      <c r="C8" s="96"/>
      <c r="D8" s="96"/>
      <c r="E8" s="227">
        <f t="shared" si="0"/>
        <v>0</v>
      </c>
    </row>
    <row r="9" spans="1:5" ht="12.75">
      <c r="A9" s="226" t="s">
        <v>146</v>
      </c>
      <c r="B9" s="96"/>
      <c r="C9" s="96"/>
      <c r="D9" s="96"/>
      <c r="E9" s="227">
        <f t="shared" si="0"/>
        <v>0</v>
      </c>
    </row>
    <row r="10" spans="1:5" ht="12.75">
      <c r="A10" s="226" t="s">
        <v>549</v>
      </c>
      <c r="B10" s="96">
        <v>1327</v>
      </c>
      <c r="C10" s="96"/>
      <c r="D10" s="96"/>
      <c r="E10" s="227">
        <f t="shared" si="0"/>
        <v>1327</v>
      </c>
    </row>
    <row r="11" spans="1:5" ht="13.5" thickBot="1">
      <c r="A11" s="97"/>
      <c r="B11" s="98"/>
      <c r="C11" s="98"/>
      <c r="D11" s="98"/>
      <c r="E11" s="227">
        <f t="shared" si="0"/>
        <v>0</v>
      </c>
    </row>
    <row r="12" spans="1:5" ht="13.5" thickBot="1">
      <c r="A12" s="228" t="s">
        <v>149</v>
      </c>
      <c r="B12" s="229">
        <f>B5+SUM(B7:B11)</f>
        <v>5000</v>
      </c>
      <c r="C12" s="229">
        <f>C5+SUM(C7:C11)</f>
        <v>0</v>
      </c>
      <c r="D12" s="229">
        <f>D5+SUM(D7:D11)</f>
        <v>0</v>
      </c>
      <c r="E12" s="230">
        <f>E5+SUM(E7:E11)</f>
        <v>5000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9" t="s">
        <v>148</v>
      </c>
      <c r="B14" s="220" t="s">
        <v>209</v>
      </c>
      <c r="C14" s="220" t="s">
        <v>266</v>
      </c>
      <c r="D14" s="220" t="s">
        <v>462</v>
      </c>
      <c r="E14" s="221" t="s">
        <v>55</v>
      </c>
    </row>
    <row r="15" spans="1:5" ht="12.75">
      <c r="A15" s="222" t="s">
        <v>153</v>
      </c>
      <c r="B15" s="94">
        <v>3303</v>
      </c>
      <c r="C15" s="94"/>
      <c r="D15" s="94"/>
      <c r="E15" s="223">
        <f aca="true" t="shared" si="1" ref="E15:E21">SUM(B15:D15)</f>
        <v>3303</v>
      </c>
    </row>
    <row r="16" spans="1:5" ht="12.75">
      <c r="A16" s="231" t="s">
        <v>154</v>
      </c>
      <c r="B16" s="96"/>
      <c r="C16" s="96"/>
      <c r="D16" s="96"/>
      <c r="E16" s="227">
        <f t="shared" si="1"/>
        <v>0</v>
      </c>
    </row>
    <row r="17" spans="1:5" ht="12.75">
      <c r="A17" s="226" t="s">
        <v>155</v>
      </c>
      <c r="B17" s="96">
        <v>1351</v>
      </c>
      <c r="C17" s="96"/>
      <c r="D17" s="96"/>
      <c r="E17" s="227">
        <f t="shared" si="1"/>
        <v>1351</v>
      </c>
    </row>
    <row r="18" spans="1:5" ht="12.75">
      <c r="A18" s="226" t="s">
        <v>156</v>
      </c>
      <c r="B18" s="96">
        <v>346</v>
      </c>
      <c r="C18" s="96"/>
      <c r="D18" s="96"/>
      <c r="E18" s="227">
        <f t="shared" si="1"/>
        <v>346</v>
      </c>
    </row>
    <row r="19" spans="1:5" ht="12.75">
      <c r="A19" s="99"/>
      <c r="B19" s="96"/>
      <c r="C19" s="96"/>
      <c r="D19" s="96"/>
      <c r="E19" s="227">
        <f t="shared" si="1"/>
        <v>0</v>
      </c>
    </row>
    <row r="20" spans="1:5" ht="12.75">
      <c r="A20" s="99"/>
      <c r="B20" s="96"/>
      <c r="C20" s="96"/>
      <c r="D20" s="96"/>
      <c r="E20" s="227">
        <f t="shared" si="1"/>
        <v>0</v>
      </c>
    </row>
    <row r="21" spans="1:5" ht="13.5" thickBot="1">
      <c r="A21" s="97"/>
      <c r="B21" s="98"/>
      <c r="C21" s="98"/>
      <c r="D21" s="98"/>
      <c r="E21" s="227">
        <f t="shared" si="1"/>
        <v>0</v>
      </c>
    </row>
    <row r="22" spans="1:5" ht="13.5" thickBot="1">
      <c r="A22" s="228" t="s">
        <v>57</v>
      </c>
      <c r="B22" s="229">
        <f>SUM(B15:B21)</f>
        <v>5000</v>
      </c>
      <c r="C22" s="229">
        <f>SUM(C15:C21)</f>
        <v>0</v>
      </c>
      <c r="D22" s="229">
        <f>SUM(D15:D21)</f>
        <v>0</v>
      </c>
      <c r="E22" s="230">
        <f>SUM(E15:E21)</f>
        <v>5000</v>
      </c>
    </row>
    <row r="23" spans="1:5" ht="12.75">
      <c r="A23" s="217"/>
      <c r="B23" s="217"/>
      <c r="C23" s="217"/>
      <c r="D23" s="217"/>
      <c r="E23" s="217"/>
    </row>
    <row r="24" spans="1:5" ht="30.75" customHeight="1">
      <c r="A24" s="218" t="s">
        <v>150</v>
      </c>
      <c r="B24" s="839" t="s">
        <v>550</v>
      </c>
      <c r="C24" s="839"/>
      <c r="D24" s="839"/>
      <c r="E24" s="839"/>
    </row>
    <row r="25" spans="1:5" ht="14.25" thickBot="1">
      <c r="A25" s="217"/>
      <c r="B25" s="217"/>
      <c r="C25" s="217"/>
      <c r="D25" s="840" t="s">
        <v>143</v>
      </c>
      <c r="E25" s="840"/>
    </row>
    <row r="26" spans="1:5" ht="13.5" thickBot="1">
      <c r="A26" s="219" t="s">
        <v>142</v>
      </c>
      <c r="B26" s="220" t="s">
        <v>209</v>
      </c>
      <c r="C26" s="220" t="s">
        <v>266</v>
      </c>
      <c r="D26" s="220" t="s">
        <v>462</v>
      </c>
      <c r="E26" s="221" t="s">
        <v>55</v>
      </c>
    </row>
    <row r="27" spans="1:5" ht="12.75">
      <c r="A27" s="222" t="s">
        <v>144</v>
      </c>
      <c r="B27" s="94"/>
      <c r="C27" s="94"/>
      <c r="D27" s="94"/>
      <c r="E27" s="223">
        <f aca="true" t="shared" si="2" ref="E27:E33">SUM(B27:D27)</f>
        <v>0</v>
      </c>
    </row>
    <row r="28" spans="1:5" ht="12.75">
      <c r="A28" s="224" t="s">
        <v>157</v>
      </c>
      <c r="B28" s="95"/>
      <c r="C28" s="95"/>
      <c r="D28" s="95"/>
      <c r="E28" s="225">
        <f t="shared" si="2"/>
        <v>0</v>
      </c>
    </row>
    <row r="29" spans="1:5" ht="12.75">
      <c r="A29" s="226" t="s">
        <v>145</v>
      </c>
      <c r="B29" s="96">
        <v>1370</v>
      </c>
      <c r="C29" s="96"/>
      <c r="D29" s="96"/>
      <c r="E29" s="227">
        <f t="shared" si="2"/>
        <v>1370</v>
      </c>
    </row>
    <row r="30" spans="1:5" ht="12.75">
      <c r="A30" s="226" t="s">
        <v>158</v>
      </c>
      <c r="B30" s="96"/>
      <c r="C30" s="96"/>
      <c r="D30" s="96"/>
      <c r="E30" s="227">
        <f t="shared" si="2"/>
        <v>0</v>
      </c>
    </row>
    <row r="31" spans="1:5" ht="12.75">
      <c r="A31" s="226" t="s">
        <v>146</v>
      </c>
      <c r="B31" s="96"/>
      <c r="C31" s="96"/>
      <c r="D31" s="96"/>
      <c r="E31" s="227">
        <f t="shared" si="2"/>
        <v>0</v>
      </c>
    </row>
    <row r="32" spans="1:5" ht="12.75">
      <c r="A32" s="226" t="s">
        <v>549</v>
      </c>
      <c r="B32" s="96">
        <v>213</v>
      </c>
      <c r="C32" s="96"/>
      <c r="D32" s="96"/>
      <c r="E32" s="227">
        <f t="shared" si="2"/>
        <v>213</v>
      </c>
    </row>
    <row r="33" spans="1:5" ht="13.5" thickBot="1">
      <c r="A33" s="97"/>
      <c r="B33" s="98"/>
      <c r="C33" s="98"/>
      <c r="D33" s="98"/>
      <c r="E33" s="227">
        <f t="shared" si="2"/>
        <v>0</v>
      </c>
    </row>
    <row r="34" spans="1:5" ht="13.5" thickBot="1">
      <c r="A34" s="228" t="s">
        <v>149</v>
      </c>
      <c r="B34" s="229">
        <f>B27+SUM(B29:B33)</f>
        <v>1583</v>
      </c>
      <c r="C34" s="229">
        <f>C27+SUM(C29:C33)</f>
        <v>0</v>
      </c>
      <c r="D34" s="229">
        <f>D27+SUM(D29:D33)</f>
        <v>0</v>
      </c>
      <c r="E34" s="230">
        <f>E27+SUM(E29:E33)</f>
        <v>1583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9" t="s">
        <v>148</v>
      </c>
      <c r="B36" s="220" t="s">
        <v>209</v>
      </c>
      <c r="C36" s="220" t="s">
        <v>266</v>
      </c>
      <c r="D36" s="220" t="s">
        <v>462</v>
      </c>
      <c r="E36" s="221" t="s">
        <v>55</v>
      </c>
    </row>
    <row r="37" spans="1:5" ht="12.75">
      <c r="A37" s="222" t="s">
        <v>153</v>
      </c>
      <c r="B37" s="94">
        <v>275</v>
      </c>
      <c r="C37" s="94"/>
      <c r="D37" s="94"/>
      <c r="E37" s="223">
        <f aca="true" t="shared" si="3" ref="E37:E43">SUM(B37:D37)</f>
        <v>275</v>
      </c>
    </row>
    <row r="38" spans="1:5" ht="12.75">
      <c r="A38" s="231" t="s">
        <v>154</v>
      </c>
      <c r="B38" s="96"/>
      <c r="C38" s="96"/>
      <c r="D38" s="96"/>
      <c r="E38" s="227">
        <f t="shared" si="3"/>
        <v>0</v>
      </c>
    </row>
    <row r="39" spans="1:5" ht="12.75">
      <c r="A39" s="226" t="s">
        <v>155</v>
      </c>
      <c r="B39" s="96">
        <v>1272</v>
      </c>
      <c r="C39" s="96"/>
      <c r="D39" s="96"/>
      <c r="E39" s="227">
        <f t="shared" si="3"/>
        <v>1272</v>
      </c>
    </row>
    <row r="40" spans="1:5" ht="12.75">
      <c r="A40" s="226" t="s">
        <v>156</v>
      </c>
      <c r="B40" s="96">
        <v>36</v>
      </c>
      <c r="C40" s="96"/>
      <c r="D40" s="96"/>
      <c r="E40" s="227">
        <f t="shared" si="3"/>
        <v>36</v>
      </c>
    </row>
    <row r="41" spans="1:5" ht="12.75">
      <c r="A41" s="99"/>
      <c r="B41" s="96"/>
      <c r="C41" s="96"/>
      <c r="D41" s="96"/>
      <c r="E41" s="227">
        <f t="shared" si="3"/>
        <v>0</v>
      </c>
    </row>
    <row r="42" spans="1:5" ht="12.75">
      <c r="A42" s="99"/>
      <c r="B42" s="96"/>
      <c r="C42" s="96"/>
      <c r="D42" s="96"/>
      <c r="E42" s="227">
        <f t="shared" si="3"/>
        <v>0</v>
      </c>
    </row>
    <row r="43" spans="1:5" ht="13.5" thickBot="1">
      <c r="A43" s="97"/>
      <c r="B43" s="98"/>
      <c r="C43" s="98"/>
      <c r="D43" s="98"/>
      <c r="E43" s="227">
        <f t="shared" si="3"/>
        <v>0</v>
      </c>
    </row>
    <row r="44" spans="1:5" ht="13.5" thickBot="1">
      <c r="A44" s="228" t="s">
        <v>57</v>
      </c>
      <c r="B44" s="229">
        <f>SUM(B37:B43)</f>
        <v>1583</v>
      </c>
      <c r="C44" s="229">
        <f>SUM(C37:C43)</f>
        <v>0</v>
      </c>
      <c r="D44" s="229">
        <f>SUM(D37:D43)</f>
        <v>0</v>
      </c>
      <c r="E44" s="230">
        <f>SUM(E37:E43)</f>
        <v>1583</v>
      </c>
    </row>
    <row r="45" spans="1:5" ht="12.75">
      <c r="A45" s="217"/>
      <c r="B45" s="217"/>
      <c r="C45" s="217"/>
      <c r="D45" s="217"/>
      <c r="E45" s="217"/>
    </row>
    <row r="46" spans="1:5" ht="15.75">
      <c r="A46" s="825" t="s">
        <v>463</v>
      </c>
      <c r="B46" s="825"/>
      <c r="C46" s="825"/>
      <c r="D46" s="825"/>
      <c r="E46" s="825"/>
    </row>
    <row r="47" spans="1:5" ht="13.5" thickBot="1">
      <c r="A47" s="217"/>
      <c r="B47" s="217"/>
      <c r="C47" s="217"/>
      <c r="D47" s="217"/>
      <c r="E47" s="217"/>
    </row>
    <row r="48" spans="1:8" ht="13.5" thickBot="1">
      <c r="A48" s="830" t="s">
        <v>151</v>
      </c>
      <c r="B48" s="831"/>
      <c r="C48" s="832"/>
      <c r="D48" s="828" t="s">
        <v>159</v>
      </c>
      <c r="E48" s="829"/>
      <c r="H48" s="49"/>
    </row>
    <row r="49" spans="1:5" ht="12.75">
      <c r="A49" s="833"/>
      <c r="B49" s="834"/>
      <c r="C49" s="835"/>
      <c r="D49" s="821"/>
      <c r="E49" s="822"/>
    </row>
    <row r="50" spans="1:5" ht="13.5" thickBot="1">
      <c r="A50" s="836"/>
      <c r="B50" s="837"/>
      <c r="C50" s="838"/>
      <c r="D50" s="823"/>
      <c r="E50" s="824"/>
    </row>
    <row r="51" spans="1:5" ht="13.5" thickBot="1">
      <c r="A51" s="818" t="s">
        <v>57</v>
      </c>
      <c r="B51" s="819"/>
      <c r="C51" s="820"/>
      <c r="D51" s="826">
        <f>SUM(D49:E50)</f>
        <v>0</v>
      </c>
      <c r="E51" s="827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5:E12 B12:D12 B22:E22 E15:E21 E27:E34 B34:D34 E37:E44 B44:D44 D51:E5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8.5. melléklet a ……/.......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D2" sqref="D2"/>
    </sheetView>
  </sheetViews>
  <sheetFormatPr defaultColWidth="9.00390625" defaultRowHeight="12.75"/>
  <cols>
    <col min="1" max="1" width="19.50390625" style="466" customWidth="1"/>
    <col min="2" max="2" width="72.00390625" style="467" customWidth="1"/>
    <col min="3" max="3" width="25.00390625" style="468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761</v>
      </c>
    </row>
    <row r="2" spans="1:3" s="100" customFormat="1" ht="21" customHeight="1">
      <c r="A2" s="392" t="s">
        <v>71</v>
      </c>
      <c r="B2" s="358" t="s">
        <v>753</v>
      </c>
      <c r="C2" s="360" t="s">
        <v>58</v>
      </c>
    </row>
    <row r="3" spans="1:3" s="100" customFormat="1" ht="16.5" thickBot="1">
      <c r="A3" s="235" t="s">
        <v>215</v>
      </c>
      <c r="B3" s="359" t="s">
        <v>474</v>
      </c>
      <c r="C3" s="361">
        <v>1</v>
      </c>
    </row>
    <row r="4" spans="1:3" s="101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362" t="s">
        <v>61</v>
      </c>
    </row>
    <row r="6" spans="1:3" s="70" customFormat="1" ht="12.75" customHeight="1" thickBot="1">
      <c r="A6" s="199">
        <v>1</v>
      </c>
      <c r="B6" s="200">
        <v>2</v>
      </c>
      <c r="C6" s="201">
        <v>3</v>
      </c>
    </row>
    <row r="7" spans="1:3" s="70" customFormat="1" ht="15.75" customHeight="1" thickBot="1">
      <c r="A7" s="240"/>
      <c r="B7" s="241" t="s">
        <v>62</v>
      </c>
      <c r="C7" s="363"/>
    </row>
    <row r="8" spans="1:3" s="70" customFormat="1" ht="12" customHeight="1" thickBot="1">
      <c r="A8" s="36" t="s">
        <v>22</v>
      </c>
      <c r="B8" s="20" t="s">
        <v>274</v>
      </c>
      <c r="C8" s="297">
        <f>+C9+C10+C11+C12+C13+C14</f>
        <v>1009863</v>
      </c>
    </row>
    <row r="9" spans="1:3" s="102" customFormat="1" ht="12" customHeight="1">
      <c r="A9" s="420" t="s">
        <v>109</v>
      </c>
      <c r="B9" s="402" t="s">
        <v>275</v>
      </c>
      <c r="C9" s="300">
        <v>253915</v>
      </c>
    </row>
    <row r="10" spans="1:3" s="103" customFormat="1" ht="12" customHeight="1">
      <c r="A10" s="421" t="s">
        <v>110</v>
      </c>
      <c r="B10" s="403" t="s">
        <v>276</v>
      </c>
      <c r="C10" s="299">
        <v>192207</v>
      </c>
    </row>
    <row r="11" spans="1:3" s="103" customFormat="1" ht="12" customHeight="1">
      <c r="A11" s="421" t="s">
        <v>111</v>
      </c>
      <c r="B11" s="403" t="s">
        <v>277</v>
      </c>
      <c r="C11" s="299">
        <v>530684</v>
      </c>
    </row>
    <row r="12" spans="1:3" s="103" customFormat="1" ht="12" customHeight="1">
      <c r="A12" s="421" t="s">
        <v>112</v>
      </c>
      <c r="B12" s="403" t="s">
        <v>278</v>
      </c>
      <c r="C12" s="299">
        <v>23953</v>
      </c>
    </row>
    <row r="13" spans="1:3" s="103" customFormat="1" ht="12" customHeight="1">
      <c r="A13" s="421" t="s">
        <v>160</v>
      </c>
      <c r="B13" s="403" t="s">
        <v>279</v>
      </c>
      <c r="C13" s="465">
        <v>9104</v>
      </c>
    </row>
    <row r="14" spans="1:3" s="102" customFormat="1" ht="12" customHeight="1" thickBot="1">
      <c r="A14" s="422" t="s">
        <v>113</v>
      </c>
      <c r="B14" s="404" t="s">
        <v>280</v>
      </c>
      <c r="C14" s="447"/>
    </row>
    <row r="15" spans="1:3" s="102" customFormat="1" ht="12" customHeight="1" thickBot="1">
      <c r="A15" s="36" t="s">
        <v>23</v>
      </c>
      <c r="B15" s="292" t="s">
        <v>281</v>
      </c>
      <c r="C15" s="297">
        <f>+C16+C17+C18+C19+C20</f>
        <v>314405</v>
      </c>
    </row>
    <row r="16" spans="1:3" s="102" customFormat="1" ht="12" customHeight="1">
      <c r="A16" s="420" t="s">
        <v>115</v>
      </c>
      <c r="B16" s="402" t="s">
        <v>282</v>
      </c>
      <c r="C16" s="300"/>
    </row>
    <row r="17" spans="1:3" s="102" customFormat="1" ht="12" customHeight="1">
      <c r="A17" s="421" t="s">
        <v>116</v>
      </c>
      <c r="B17" s="403" t="s">
        <v>283</v>
      </c>
      <c r="C17" s="299"/>
    </row>
    <row r="18" spans="1:3" s="102" customFormat="1" ht="12" customHeight="1">
      <c r="A18" s="421" t="s">
        <v>117</v>
      </c>
      <c r="B18" s="403" t="s">
        <v>504</v>
      </c>
      <c r="C18" s="299"/>
    </row>
    <row r="19" spans="1:3" s="102" customFormat="1" ht="12" customHeight="1">
      <c r="A19" s="421" t="s">
        <v>118</v>
      </c>
      <c r="B19" s="403" t="s">
        <v>505</v>
      </c>
      <c r="C19" s="299"/>
    </row>
    <row r="20" spans="1:3" s="102" customFormat="1" ht="12" customHeight="1">
      <c r="A20" s="421" t="s">
        <v>119</v>
      </c>
      <c r="B20" s="403" t="s">
        <v>284</v>
      </c>
      <c r="C20" s="299">
        <v>314405</v>
      </c>
    </row>
    <row r="21" spans="1:3" s="103" customFormat="1" ht="12" customHeight="1" thickBot="1">
      <c r="A21" s="422" t="s">
        <v>128</v>
      </c>
      <c r="B21" s="404" t="s">
        <v>285</v>
      </c>
      <c r="C21" s="301"/>
    </row>
    <row r="22" spans="1:3" s="103" customFormat="1" ht="12" customHeight="1" thickBot="1">
      <c r="A22" s="36" t="s">
        <v>24</v>
      </c>
      <c r="B22" s="20" t="s">
        <v>286</v>
      </c>
      <c r="C22" s="297">
        <f>+C23+C24+C25+C26+C27</f>
        <v>0</v>
      </c>
    </row>
    <row r="23" spans="1:3" s="103" customFormat="1" ht="12" customHeight="1">
      <c r="A23" s="420" t="s">
        <v>98</v>
      </c>
      <c r="B23" s="402" t="s">
        <v>287</v>
      </c>
      <c r="C23" s="300"/>
    </row>
    <row r="24" spans="1:3" s="102" customFormat="1" ht="12" customHeight="1">
      <c r="A24" s="421" t="s">
        <v>99</v>
      </c>
      <c r="B24" s="403" t="s">
        <v>288</v>
      </c>
      <c r="C24" s="299"/>
    </row>
    <row r="25" spans="1:3" s="103" customFormat="1" ht="12" customHeight="1">
      <c r="A25" s="421" t="s">
        <v>100</v>
      </c>
      <c r="B25" s="403" t="s">
        <v>506</v>
      </c>
      <c r="C25" s="299"/>
    </row>
    <row r="26" spans="1:3" s="103" customFormat="1" ht="12" customHeight="1">
      <c r="A26" s="421" t="s">
        <v>101</v>
      </c>
      <c r="B26" s="403" t="s">
        <v>507</v>
      </c>
      <c r="C26" s="299"/>
    </row>
    <row r="27" spans="1:3" s="103" customFormat="1" ht="12" customHeight="1">
      <c r="A27" s="421" t="s">
        <v>181</v>
      </c>
      <c r="B27" s="403" t="s">
        <v>289</v>
      </c>
      <c r="C27" s="299"/>
    </row>
    <row r="28" spans="1:3" s="103" customFormat="1" ht="12" customHeight="1" thickBot="1">
      <c r="A28" s="422" t="s">
        <v>182</v>
      </c>
      <c r="B28" s="404" t="s">
        <v>290</v>
      </c>
      <c r="C28" s="301"/>
    </row>
    <row r="29" spans="1:3" s="103" customFormat="1" ht="12" customHeight="1" thickBot="1">
      <c r="A29" s="36" t="s">
        <v>183</v>
      </c>
      <c r="B29" s="20" t="s">
        <v>291</v>
      </c>
      <c r="C29" s="303">
        <f>+C30+C33+C34+C35</f>
        <v>358083</v>
      </c>
    </row>
    <row r="30" spans="1:3" s="103" customFormat="1" ht="12" customHeight="1">
      <c r="A30" s="420" t="s">
        <v>292</v>
      </c>
      <c r="B30" s="402" t="s">
        <v>298</v>
      </c>
      <c r="C30" s="397">
        <f>+C31+C32</f>
        <v>322576</v>
      </c>
    </row>
    <row r="31" spans="1:3" s="103" customFormat="1" ht="12" customHeight="1">
      <c r="A31" s="421" t="s">
        <v>293</v>
      </c>
      <c r="B31" s="403" t="s">
        <v>299</v>
      </c>
      <c r="C31" s="299">
        <v>128000</v>
      </c>
    </row>
    <row r="32" spans="1:3" s="103" customFormat="1" ht="12" customHeight="1">
      <c r="A32" s="421" t="s">
        <v>294</v>
      </c>
      <c r="B32" s="403" t="s">
        <v>300</v>
      </c>
      <c r="C32" s="299">
        <v>194576</v>
      </c>
    </row>
    <row r="33" spans="1:3" s="103" customFormat="1" ht="12" customHeight="1">
      <c r="A33" s="421" t="s">
        <v>295</v>
      </c>
      <c r="B33" s="403" t="s">
        <v>301</v>
      </c>
      <c r="C33" s="299">
        <v>25507</v>
      </c>
    </row>
    <row r="34" spans="1:3" s="103" customFormat="1" ht="12" customHeight="1">
      <c r="A34" s="421" t="s">
        <v>296</v>
      </c>
      <c r="B34" s="403" t="s">
        <v>302</v>
      </c>
      <c r="C34" s="299">
        <v>3500</v>
      </c>
    </row>
    <row r="35" spans="1:3" s="103" customFormat="1" ht="12" customHeight="1" thickBot="1">
      <c r="A35" s="422" t="s">
        <v>297</v>
      </c>
      <c r="B35" s="404" t="s">
        <v>303</v>
      </c>
      <c r="C35" s="301">
        <v>6500</v>
      </c>
    </row>
    <row r="36" spans="1:3" s="103" customFormat="1" ht="12" customHeight="1" thickBot="1">
      <c r="A36" s="36" t="s">
        <v>26</v>
      </c>
      <c r="B36" s="20" t="s">
        <v>304</v>
      </c>
      <c r="C36" s="297">
        <f>SUM(C37:C46)</f>
        <v>29230</v>
      </c>
    </row>
    <row r="37" spans="1:3" s="103" customFormat="1" ht="12" customHeight="1">
      <c r="A37" s="420" t="s">
        <v>102</v>
      </c>
      <c r="B37" s="402" t="s">
        <v>307</v>
      </c>
      <c r="C37" s="300"/>
    </row>
    <row r="38" spans="1:3" s="103" customFormat="1" ht="12" customHeight="1">
      <c r="A38" s="421" t="s">
        <v>103</v>
      </c>
      <c r="B38" s="403" t="s">
        <v>308</v>
      </c>
      <c r="C38" s="299"/>
    </row>
    <row r="39" spans="1:3" s="103" customFormat="1" ht="12" customHeight="1">
      <c r="A39" s="421" t="s">
        <v>104</v>
      </c>
      <c r="B39" s="403" t="s">
        <v>309</v>
      </c>
      <c r="C39" s="299">
        <v>653</v>
      </c>
    </row>
    <row r="40" spans="1:3" s="103" customFormat="1" ht="12" customHeight="1">
      <c r="A40" s="421" t="s">
        <v>185</v>
      </c>
      <c r="B40" s="403" t="s">
        <v>310</v>
      </c>
      <c r="C40" s="299">
        <v>25089</v>
      </c>
    </row>
    <row r="41" spans="1:3" s="103" customFormat="1" ht="12" customHeight="1">
      <c r="A41" s="421" t="s">
        <v>186</v>
      </c>
      <c r="B41" s="403" t="s">
        <v>311</v>
      </c>
      <c r="C41" s="299"/>
    </row>
    <row r="42" spans="1:3" s="103" customFormat="1" ht="12" customHeight="1">
      <c r="A42" s="421" t="s">
        <v>187</v>
      </c>
      <c r="B42" s="403" t="s">
        <v>312</v>
      </c>
      <c r="C42" s="299">
        <v>3188</v>
      </c>
    </row>
    <row r="43" spans="1:3" s="103" customFormat="1" ht="12" customHeight="1">
      <c r="A43" s="421" t="s">
        <v>188</v>
      </c>
      <c r="B43" s="403" t="s">
        <v>313</v>
      </c>
      <c r="C43" s="299"/>
    </row>
    <row r="44" spans="1:3" s="103" customFormat="1" ht="12" customHeight="1">
      <c r="A44" s="421" t="s">
        <v>189</v>
      </c>
      <c r="B44" s="403" t="s">
        <v>314</v>
      </c>
      <c r="C44" s="299">
        <v>300</v>
      </c>
    </row>
    <row r="45" spans="1:3" s="103" customFormat="1" ht="12" customHeight="1">
      <c r="A45" s="421" t="s">
        <v>305</v>
      </c>
      <c r="B45" s="403" t="s">
        <v>315</v>
      </c>
      <c r="C45" s="302"/>
    </row>
    <row r="46" spans="1:3" s="103" customFormat="1" ht="12" customHeight="1" thickBot="1">
      <c r="A46" s="422" t="s">
        <v>306</v>
      </c>
      <c r="B46" s="404" t="s">
        <v>316</v>
      </c>
      <c r="C46" s="391"/>
    </row>
    <row r="47" spans="1:3" s="103" customFormat="1" ht="12" customHeight="1" thickBot="1">
      <c r="A47" s="36" t="s">
        <v>27</v>
      </c>
      <c r="B47" s="20" t="s">
        <v>317</v>
      </c>
      <c r="C47" s="297">
        <f>SUM(C48:C52)</f>
        <v>18048</v>
      </c>
    </row>
    <row r="48" spans="1:3" s="103" customFormat="1" ht="12" customHeight="1">
      <c r="A48" s="420" t="s">
        <v>105</v>
      </c>
      <c r="B48" s="402" t="s">
        <v>321</v>
      </c>
      <c r="C48" s="448"/>
    </row>
    <row r="49" spans="1:3" s="103" customFormat="1" ht="12" customHeight="1">
      <c r="A49" s="421" t="s">
        <v>106</v>
      </c>
      <c r="B49" s="403" t="s">
        <v>322</v>
      </c>
      <c r="C49" s="302">
        <v>18048</v>
      </c>
    </row>
    <row r="50" spans="1:3" s="103" customFormat="1" ht="12" customHeight="1">
      <c r="A50" s="421" t="s">
        <v>318</v>
      </c>
      <c r="B50" s="403" t="s">
        <v>323</v>
      </c>
      <c r="C50" s="302"/>
    </row>
    <row r="51" spans="1:3" s="103" customFormat="1" ht="12" customHeight="1">
      <c r="A51" s="421" t="s">
        <v>319</v>
      </c>
      <c r="B51" s="403" t="s">
        <v>324</v>
      </c>
      <c r="C51" s="302"/>
    </row>
    <row r="52" spans="1:3" s="103" customFormat="1" ht="12" customHeight="1" thickBot="1">
      <c r="A52" s="422" t="s">
        <v>320</v>
      </c>
      <c r="B52" s="404" t="s">
        <v>325</v>
      </c>
      <c r="C52" s="391"/>
    </row>
    <row r="53" spans="1:3" s="103" customFormat="1" ht="12" customHeight="1" thickBot="1">
      <c r="A53" s="36" t="s">
        <v>190</v>
      </c>
      <c r="B53" s="20" t="s">
        <v>326</v>
      </c>
      <c r="C53" s="297">
        <f>SUM(C54:C56)</f>
        <v>48233</v>
      </c>
    </row>
    <row r="54" spans="1:3" s="103" customFormat="1" ht="12" customHeight="1">
      <c r="A54" s="420" t="s">
        <v>107</v>
      </c>
      <c r="B54" s="402" t="s">
        <v>327</v>
      </c>
      <c r="C54" s="300"/>
    </row>
    <row r="55" spans="1:3" s="103" customFormat="1" ht="12" customHeight="1">
      <c r="A55" s="421" t="s">
        <v>108</v>
      </c>
      <c r="B55" s="403" t="s">
        <v>508</v>
      </c>
      <c r="C55" s="299"/>
    </row>
    <row r="56" spans="1:3" s="103" customFormat="1" ht="12" customHeight="1">
      <c r="A56" s="421" t="s">
        <v>331</v>
      </c>
      <c r="B56" s="403" t="s">
        <v>329</v>
      </c>
      <c r="C56" s="299">
        <v>48233</v>
      </c>
    </row>
    <row r="57" spans="1:3" s="103" customFormat="1" ht="12" customHeight="1" thickBot="1">
      <c r="A57" s="422" t="s">
        <v>332</v>
      </c>
      <c r="B57" s="404" t="s">
        <v>330</v>
      </c>
      <c r="C57" s="301">
        <v>47933</v>
      </c>
    </row>
    <row r="58" spans="1:3" s="103" customFormat="1" ht="12" customHeight="1" thickBot="1">
      <c r="A58" s="36" t="s">
        <v>29</v>
      </c>
      <c r="B58" s="292" t="s">
        <v>333</v>
      </c>
      <c r="C58" s="297">
        <f>SUM(C59:C61)</f>
        <v>123820</v>
      </c>
    </row>
    <row r="59" spans="1:3" s="103" customFormat="1" ht="12" customHeight="1">
      <c r="A59" s="420" t="s">
        <v>191</v>
      </c>
      <c r="B59" s="402" t="s">
        <v>335</v>
      </c>
      <c r="C59" s="302"/>
    </row>
    <row r="60" spans="1:3" s="103" customFormat="1" ht="12" customHeight="1">
      <c r="A60" s="421" t="s">
        <v>192</v>
      </c>
      <c r="B60" s="403" t="s">
        <v>509</v>
      </c>
      <c r="C60" s="302"/>
    </row>
    <row r="61" spans="1:3" s="103" customFormat="1" ht="12" customHeight="1">
      <c r="A61" s="421" t="s">
        <v>246</v>
      </c>
      <c r="B61" s="403" t="s">
        <v>336</v>
      </c>
      <c r="C61" s="302">
        <v>123820</v>
      </c>
    </row>
    <row r="62" spans="1:3" s="103" customFormat="1" ht="12" customHeight="1" thickBot="1">
      <c r="A62" s="422" t="s">
        <v>334</v>
      </c>
      <c r="B62" s="404" t="s">
        <v>337</v>
      </c>
      <c r="C62" s="302">
        <v>111792</v>
      </c>
    </row>
    <row r="63" spans="1:3" s="103" customFormat="1" ht="12" customHeight="1" thickBot="1">
      <c r="A63" s="36" t="s">
        <v>30</v>
      </c>
      <c r="B63" s="20" t="s">
        <v>338</v>
      </c>
      <c r="C63" s="303">
        <f>+C8+C15+C22+C29+C36+C47+C53+C58</f>
        <v>1901682</v>
      </c>
    </row>
    <row r="64" spans="1:3" s="103" customFormat="1" ht="12" customHeight="1" thickBot="1">
      <c r="A64" s="423" t="s">
        <v>465</v>
      </c>
      <c r="B64" s="292" t="s">
        <v>340</v>
      </c>
      <c r="C64" s="297">
        <f>SUM(C65:C67)</f>
        <v>115003</v>
      </c>
    </row>
    <row r="65" spans="1:3" s="103" customFormat="1" ht="12" customHeight="1">
      <c r="A65" s="420" t="s">
        <v>373</v>
      </c>
      <c r="B65" s="402" t="s">
        <v>341</v>
      </c>
      <c r="C65" s="302">
        <v>16367</v>
      </c>
    </row>
    <row r="66" spans="1:3" s="103" customFormat="1" ht="12" customHeight="1">
      <c r="A66" s="421" t="s">
        <v>382</v>
      </c>
      <c r="B66" s="403" t="s">
        <v>342</v>
      </c>
      <c r="C66" s="302">
        <v>75000</v>
      </c>
    </row>
    <row r="67" spans="1:3" s="103" customFormat="1" ht="12" customHeight="1" thickBot="1">
      <c r="A67" s="422" t="s">
        <v>383</v>
      </c>
      <c r="B67" s="406" t="s">
        <v>343</v>
      </c>
      <c r="C67" s="302">
        <v>23636</v>
      </c>
    </row>
    <row r="68" spans="1:3" s="103" customFormat="1" ht="12" customHeight="1" thickBot="1">
      <c r="A68" s="423" t="s">
        <v>344</v>
      </c>
      <c r="B68" s="292" t="s">
        <v>345</v>
      </c>
      <c r="C68" s="297">
        <f>SUM(C69:C72)</f>
        <v>0</v>
      </c>
    </row>
    <row r="69" spans="1:3" s="103" customFormat="1" ht="12" customHeight="1">
      <c r="A69" s="420" t="s">
        <v>161</v>
      </c>
      <c r="B69" s="402" t="s">
        <v>346</v>
      </c>
      <c r="C69" s="302"/>
    </row>
    <row r="70" spans="1:3" s="103" customFormat="1" ht="12" customHeight="1">
      <c r="A70" s="421" t="s">
        <v>162</v>
      </c>
      <c r="B70" s="403" t="s">
        <v>347</v>
      </c>
      <c r="C70" s="302"/>
    </row>
    <row r="71" spans="1:3" s="103" customFormat="1" ht="12" customHeight="1">
      <c r="A71" s="421" t="s">
        <v>374</v>
      </c>
      <c r="B71" s="403" t="s">
        <v>348</v>
      </c>
      <c r="C71" s="302"/>
    </row>
    <row r="72" spans="1:3" s="103" customFormat="1" ht="12" customHeight="1" thickBot="1">
      <c r="A72" s="422" t="s">
        <v>375</v>
      </c>
      <c r="B72" s="404" t="s">
        <v>349</v>
      </c>
      <c r="C72" s="302"/>
    </row>
    <row r="73" spans="1:3" s="103" customFormat="1" ht="12" customHeight="1" thickBot="1">
      <c r="A73" s="423" t="s">
        <v>350</v>
      </c>
      <c r="B73" s="292" t="s">
        <v>351</v>
      </c>
      <c r="C73" s="297">
        <f>SUM(C74:C75)</f>
        <v>227606</v>
      </c>
    </row>
    <row r="74" spans="1:3" s="103" customFormat="1" ht="12" customHeight="1">
      <c r="A74" s="420" t="s">
        <v>376</v>
      </c>
      <c r="B74" s="402" t="s">
        <v>352</v>
      </c>
      <c r="C74" s="302">
        <v>227606</v>
      </c>
    </row>
    <row r="75" spans="1:3" s="103" customFormat="1" ht="12" customHeight="1" thickBot="1">
      <c r="A75" s="422" t="s">
        <v>377</v>
      </c>
      <c r="B75" s="404" t="s">
        <v>353</v>
      </c>
      <c r="C75" s="302"/>
    </row>
    <row r="76" spans="1:3" s="102" customFormat="1" ht="12" customHeight="1" thickBot="1">
      <c r="A76" s="423" t="s">
        <v>354</v>
      </c>
      <c r="B76" s="292" t="s">
        <v>355</v>
      </c>
      <c r="C76" s="297">
        <f>SUM(C77:C79)</f>
        <v>0</v>
      </c>
    </row>
    <row r="77" spans="1:3" s="103" customFormat="1" ht="12" customHeight="1">
      <c r="A77" s="420" t="s">
        <v>378</v>
      </c>
      <c r="B77" s="402" t="s">
        <v>356</v>
      </c>
      <c r="C77" s="302"/>
    </row>
    <row r="78" spans="1:3" s="103" customFormat="1" ht="12" customHeight="1">
      <c r="A78" s="421" t="s">
        <v>379</v>
      </c>
      <c r="B78" s="403" t="s">
        <v>357</v>
      </c>
      <c r="C78" s="302"/>
    </row>
    <row r="79" spans="1:3" s="103" customFormat="1" ht="12" customHeight="1" thickBot="1">
      <c r="A79" s="422" t="s">
        <v>380</v>
      </c>
      <c r="B79" s="404" t="s">
        <v>358</v>
      </c>
      <c r="C79" s="302"/>
    </row>
    <row r="80" spans="1:3" s="103" customFormat="1" ht="12" customHeight="1" thickBot="1">
      <c r="A80" s="423" t="s">
        <v>359</v>
      </c>
      <c r="B80" s="292" t="s">
        <v>381</v>
      </c>
      <c r="C80" s="297">
        <f>SUM(C81:C84)</f>
        <v>0</v>
      </c>
    </row>
    <row r="81" spans="1:3" s="103" customFormat="1" ht="12" customHeight="1">
      <c r="A81" s="424" t="s">
        <v>360</v>
      </c>
      <c r="B81" s="402" t="s">
        <v>361</v>
      </c>
      <c r="C81" s="302"/>
    </row>
    <row r="82" spans="1:3" s="103" customFormat="1" ht="12" customHeight="1">
      <c r="A82" s="425" t="s">
        <v>362</v>
      </c>
      <c r="B82" s="403" t="s">
        <v>363</v>
      </c>
      <c r="C82" s="302"/>
    </row>
    <row r="83" spans="1:3" s="103" customFormat="1" ht="12" customHeight="1">
      <c r="A83" s="425" t="s">
        <v>364</v>
      </c>
      <c r="B83" s="403" t="s">
        <v>365</v>
      </c>
      <c r="C83" s="302"/>
    </row>
    <row r="84" spans="1:3" s="102" customFormat="1" ht="12" customHeight="1" thickBot="1">
      <c r="A84" s="426" t="s">
        <v>366</v>
      </c>
      <c r="B84" s="404" t="s">
        <v>367</v>
      </c>
      <c r="C84" s="302"/>
    </row>
    <row r="85" spans="1:3" s="102" customFormat="1" ht="12" customHeight="1" thickBot="1">
      <c r="A85" s="423" t="s">
        <v>368</v>
      </c>
      <c r="B85" s="292" t="s">
        <v>369</v>
      </c>
      <c r="C85" s="449"/>
    </row>
    <row r="86" spans="1:3" s="102" customFormat="1" ht="12" customHeight="1" thickBot="1">
      <c r="A86" s="423" t="s">
        <v>370</v>
      </c>
      <c r="B86" s="410" t="s">
        <v>371</v>
      </c>
      <c r="C86" s="303">
        <f>+C64+C68+C73+C76+C80+C85</f>
        <v>342609</v>
      </c>
    </row>
    <row r="87" spans="1:3" s="102" customFormat="1" ht="12" customHeight="1" thickBot="1">
      <c r="A87" s="427" t="s">
        <v>384</v>
      </c>
      <c r="B87" s="412" t="s">
        <v>497</v>
      </c>
      <c r="C87" s="303">
        <f>+C63+C86</f>
        <v>2244291</v>
      </c>
    </row>
    <row r="88" spans="1:3" s="103" customFormat="1" ht="15" customHeight="1">
      <c r="A88" s="246"/>
      <c r="B88" s="247"/>
      <c r="C88" s="368"/>
    </row>
    <row r="89" spans="1:3" ht="13.5" thickBot="1">
      <c r="A89" s="428"/>
      <c r="B89" s="249"/>
      <c r="C89" s="369"/>
    </row>
    <row r="90" spans="1:3" s="70" customFormat="1" ht="16.5" customHeight="1" thickBot="1">
      <c r="A90" s="250"/>
      <c r="B90" s="251" t="s">
        <v>64</v>
      </c>
      <c r="C90" s="370"/>
    </row>
    <row r="91" spans="1:3" s="104" customFormat="1" ht="12" customHeight="1" thickBot="1">
      <c r="A91" s="394" t="s">
        <v>22</v>
      </c>
      <c r="B91" s="30" t="s">
        <v>387</v>
      </c>
      <c r="C91" s="296">
        <f>SUM(C92:C96)</f>
        <v>537080</v>
      </c>
    </row>
    <row r="92" spans="1:3" ht="12" customHeight="1">
      <c r="A92" s="429" t="s">
        <v>109</v>
      </c>
      <c r="B92" s="9" t="s">
        <v>53</v>
      </c>
      <c r="C92" s="298">
        <v>168329</v>
      </c>
    </row>
    <row r="93" spans="1:3" ht="12" customHeight="1">
      <c r="A93" s="421" t="s">
        <v>110</v>
      </c>
      <c r="B93" s="7" t="s">
        <v>193</v>
      </c>
      <c r="C93" s="299">
        <v>25798</v>
      </c>
    </row>
    <row r="94" spans="1:3" ht="12" customHeight="1">
      <c r="A94" s="421" t="s">
        <v>111</v>
      </c>
      <c r="B94" s="7" t="s">
        <v>152</v>
      </c>
      <c r="C94" s="301">
        <v>194208</v>
      </c>
    </row>
    <row r="95" spans="1:3" ht="12" customHeight="1">
      <c r="A95" s="421" t="s">
        <v>112</v>
      </c>
      <c r="B95" s="10" t="s">
        <v>194</v>
      </c>
      <c r="C95" s="301">
        <v>13500</v>
      </c>
    </row>
    <row r="96" spans="1:3" ht="12" customHeight="1">
      <c r="A96" s="421" t="s">
        <v>123</v>
      </c>
      <c r="B96" s="18" t="s">
        <v>195</v>
      </c>
      <c r="C96" s="301">
        <v>135245</v>
      </c>
    </row>
    <row r="97" spans="1:3" ht="12" customHeight="1">
      <c r="A97" s="421" t="s">
        <v>113</v>
      </c>
      <c r="B97" s="7" t="s">
        <v>388</v>
      </c>
      <c r="C97" s="301"/>
    </row>
    <row r="98" spans="1:3" ht="12" customHeight="1">
      <c r="A98" s="421" t="s">
        <v>114</v>
      </c>
      <c r="B98" s="145" t="s">
        <v>389</v>
      </c>
      <c r="C98" s="301"/>
    </row>
    <row r="99" spans="1:3" ht="12" customHeight="1">
      <c r="A99" s="421" t="s">
        <v>124</v>
      </c>
      <c r="B99" s="146" t="s">
        <v>390</v>
      </c>
      <c r="C99" s="301"/>
    </row>
    <row r="100" spans="1:3" ht="12" customHeight="1">
      <c r="A100" s="421" t="s">
        <v>125</v>
      </c>
      <c r="B100" s="146" t="s">
        <v>391</v>
      </c>
      <c r="C100" s="301"/>
    </row>
    <row r="101" spans="1:3" ht="12" customHeight="1">
      <c r="A101" s="421" t="s">
        <v>126</v>
      </c>
      <c r="B101" s="145" t="s">
        <v>392</v>
      </c>
      <c r="C101" s="301">
        <v>104040</v>
      </c>
    </row>
    <row r="102" spans="1:3" ht="12" customHeight="1">
      <c r="A102" s="421" t="s">
        <v>127</v>
      </c>
      <c r="B102" s="145" t="s">
        <v>393</v>
      </c>
      <c r="C102" s="301"/>
    </row>
    <row r="103" spans="1:3" ht="12" customHeight="1">
      <c r="A103" s="421" t="s">
        <v>129</v>
      </c>
      <c r="B103" s="146" t="s">
        <v>394</v>
      </c>
      <c r="C103" s="301"/>
    </row>
    <row r="104" spans="1:3" ht="12" customHeight="1">
      <c r="A104" s="430" t="s">
        <v>196</v>
      </c>
      <c r="B104" s="147" t="s">
        <v>395</v>
      </c>
      <c r="C104" s="301"/>
    </row>
    <row r="105" spans="1:3" ht="12" customHeight="1">
      <c r="A105" s="421" t="s">
        <v>385</v>
      </c>
      <c r="B105" s="147" t="s">
        <v>396</v>
      </c>
      <c r="C105" s="301"/>
    </row>
    <row r="106" spans="1:3" ht="12" customHeight="1" thickBot="1">
      <c r="A106" s="431" t="s">
        <v>386</v>
      </c>
      <c r="B106" s="148" t="s">
        <v>397</v>
      </c>
      <c r="C106" s="305">
        <v>31205</v>
      </c>
    </row>
    <row r="107" spans="1:3" ht="12" customHeight="1" thickBot="1">
      <c r="A107" s="36" t="s">
        <v>23</v>
      </c>
      <c r="B107" s="29" t="s">
        <v>398</v>
      </c>
      <c r="C107" s="297">
        <f>+C108+C110+C112</f>
        <v>172140</v>
      </c>
    </row>
    <row r="108" spans="1:3" ht="12" customHeight="1">
      <c r="A108" s="420" t="s">
        <v>115</v>
      </c>
      <c r="B108" s="7" t="s">
        <v>244</v>
      </c>
      <c r="C108" s="300">
        <v>151910</v>
      </c>
    </row>
    <row r="109" spans="1:3" ht="12" customHeight="1">
      <c r="A109" s="420" t="s">
        <v>116</v>
      </c>
      <c r="B109" s="11" t="s">
        <v>402</v>
      </c>
      <c r="C109" s="300">
        <v>123861</v>
      </c>
    </row>
    <row r="110" spans="1:3" ht="12" customHeight="1">
      <c r="A110" s="420" t="s">
        <v>117</v>
      </c>
      <c r="B110" s="11" t="s">
        <v>197</v>
      </c>
      <c r="C110" s="299">
        <v>7452</v>
      </c>
    </row>
    <row r="111" spans="1:3" ht="12" customHeight="1">
      <c r="A111" s="420" t="s">
        <v>118</v>
      </c>
      <c r="B111" s="11" t="s">
        <v>403</v>
      </c>
      <c r="C111" s="275"/>
    </row>
    <row r="112" spans="1:3" ht="12" customHeight="1">
      <c r="A112" s="420" t="s">
        <v>119</v>
      </c>
      <c r="B112" s="294" t="s">
        <v>247</v>
      </c>
      <c r="C112" s="275">
        <v>12778</v>
      </c>
    </row>
    <row r="113" spans="1:3" ht="12" customHeight="1">
      <c r="A113" s="420" t="s">
        <v>128</v>
      </c>
      <c r="B113" s="293" t="s">
        <v>510</v>
      </c>
      <c r="C113" s="275"/>
    </row>
    <row r="114" spans="1:3" ht="12" customHeight="1">
      <c r="A114" s="420" t="s">
        <v>130</v>
      </c>
      <c r="B114" s="398" t="s">
        <v>408</v>
      </c>
      <c r="C114" s="275"/>
    </row>
    <row r="115" spans="1:3" ht="12" customHeight="1">
      <c r="A115" s="420" t="s">
        <v>198</v>
      </c>
      <c r="B115" s="146" t="s">
        <v>391</v>
      </c>
      <c r="C115" s="275"/>
    </row>
    <row r="116" spans="1:3" ht="12" customHeight="1">
      <c r="A116" s="420" t="s">
        <v>199</v>
      </c>
      <c r="B116" s="146" t="s">
        <v>407</v>
      </c>
      <c r="C116" s="275"/>
    </row>
    <row r="117" spans="1:3" ht="12" customHeight="1">
      <c r="A117" s="420" t="s">
        <v>200</v>
      </c>
      <c r="B117" s="146" t="s">
        <v>406</v>
      </c>
      <c r="C117" s="275"/>
    </row>
    <row r="118" spans="1:3" ht="12" customHeight="1">
      <c r="A118" s="420" t="s">
        <v>399</v>
      </c>
      <c r="B118" s="146" t="s">
        <v>394</v>
      </c>
      <c r="C118" s="275"/>
    </row>
    <row r="119" spans="1:3" ht="12" customHeight="1">
      <c r="A119" s="420" t="s">
        <v>400</v>
      </c>
      <c r="B119" s="146" t="s">
        <v>405</v>
      </c>
      <c r="C119" s="275"/>
    </row>
    <row r="120" spans="1:3" ht="12" customHeight="1" thickBot="1">
      <c r="A120" s="430" t="s">
        <v>401</v>
      </c>
      <c r="B120" s="146" t="s">
        <v>404</v>
      </c>
      <c r="C120" s="276">
        <v>12178</v>
      </c>
    </row>
    <row r="121" spans="1:3" ht="12" customHeight="1" thickBot="1">
      <c r="A121" s="36" t="s">
        <v>24</v>
      </c>
      <c r="B121" s="136" t="s">
        <v>409</v>
      </c>
      <c r="C121" s="297">
        <f>+C122+C123</f>
        <v>169674</v>
      </c>
    </row>
    <row r="122" spans="1:3" ht="12" customHeight="1">
      <c r="A122" s="420" t="s">
        <v>98</v>
      </c>
      <c r="B122" s="8" t="s">
        <v>66</v>
      </c>
      <c r="C122" s="300">
        <v>40000</v>
      </c>
    </row>
    <row r="123" spans="1:3" ht="12" customHeight="1" thickBot="1">
      <c r="A123" s="422" t="s">
        <v>99</v>
      </c>
      <c r="B123" s="11" t="s">
        <v>67</v>
      </c>
      <c r="C123" s="301">
        <v>129674</v>
      </c>
    </row>
    <row r="124" spans="1:3" ht="12" customHeight="1" thickBot="1">
      <c r="A124" s="36" t="s">
        <v>25</v>
      </c>
      <c r="B124" s="136" t="s">
        <v>410</v>
      </c>
      <c r="C124" s="297">
        <f>+C91+C107+C121</f>
        <v>878894</v>
      </c>
    </row>
    <row r="125" spans="1:3" ht="12" customHeight="1" thickBot="1">
      <c r="A125" s="36" t="s">
        <v>26</v>
      </c>
      <c r="B125" s="136" t="s">
        <v>411</v>
      </c>
      <c r="C125" s="297">
        <f>+C126+C127+C128</f>
        <v>106996</v>
      </c>
    </row>
    <row r="126" spans="1:3" s="104" customFormat="1" ht="12" customHeight="1">
      <c r="A126" s="420" t="s">
        <v>102</v>
      </c>
      <c r="B126" s="8" t="s">
        <v>412</v>
      </c>
      <c r="C126" s="275">
        <v>1996</v>
      </c>
    </row>
    <row r="127" spans="1:3" ht="12" customHeight="1">
      <c r="A127" s="420" t="s">
        <v>103</v>
      </c>
      <c r="B127" s="8" t="s">
        <v>413</v>
      </c>
      <c r="C127" s="275">
        <v>75000</v>
      </c>
    </row>
    <row r="128" spans="1:3" ht="12" customHeight="1" thickBot="1">
      <c r="A128" s="430" t="s">
        <v>104</v>
      </c>
      <c r="B128" s="6" t="s">
        <v>414</v>
      </c>
      <c r="C128" s="275">
        <v>30000</v>
      </c>
    </row>
    <row r="129" spans="1:3" ht="12" customHeight="1" thickBot="1">
      <c r="A129" s="36" t="s">
        <v>27</v>
      </c>
      <c r="B129" s="136" t="s">
        <v>464</v>
      </c>
      <c r="C129" s="297">
        <f>+C130+C131+C132+C133</f>
        <v>0</v>
      </c>
    </row>
    <row r="130" spans="1:3" ht="12" customHeight="1">
      <c r="A130" s="420" t="s">
        <v>105</v>
      </c>
      <c r="B130" s="8" t="s">
        <v>415</v>
      </c>
      <c r="C130" s="275"/>
    </row>
    <row r="131" spans="1:3" ht="12" customHeight="1">
      <c r="A131" s="420" t="s">
        <v>106</v>
      </c>
      <c r="B131" s="8" t="s">
        <v>416</v>
      </c>
      <c r="C131" s="275"/>
    </row>
    <row r="132" spans="1:3" ht="12" customHeight="1">
      <c r="A132" s="420" t="s">
        <v>318</v>
      </c>
      <c r="B132" s="8" t="s">
        <v>417</v>
      </c>
      <c r="C132" s="275"/>
    </row>
    <row r="133" spans="1:3" s="104" customFormat="1" ht="12" customHeight="1" thickBot="1">
      <c r="A133" s="430" t="s">
        <v>319</v>
      </c>
      <c r="B133" s="6" t="s">
        <v>418</v>
      </c>
      <c r="C133" s="275"/>
    </row>
    <row r="134" spans="1:11" ht="12" customHeight="1" thickBot="1">
      <c r="A134" s="36" t="s">
        <v>28</v>
      </c>
      <c r="B134" s="136" t="s">
        <v>419</v>
      </c>
      <c r="C134" s="303">
        <f>+C135+C136+C137+C138</f>
        <v>0</v>
      </c>
      <c r="K134" s="258"/>
    </row>
    <row r="135" spans="1:3" ht="12.75">
      <c r="A135" s="420" t="s">
        <v>107</v>
      </c>
      <c r="B135" s="8" t="s">
        <v>420</v>
      </c>
      <c r="C135" s="275"/>
    </row>
    <row r="136" spans="1:3" ht="12" customHeight="1">
      <c r="A136" s="420" t="s">
        <v>108</v>
      </c>
      <c r="B136" s="8" t="s">
        <v>430</v>
      </c>
      <c r="C136" s="275"/>
    </row>
    <row r="137" spans="1:3" s="104" customFormat="1" ht="12" customHeight="1">
      <c r="A137" s="420" t="s">
        <v>331</v>
      </c>
      <c r="B137" s="8" t="s">
        <v>421</v>
      </c>
      <c r="C137" s="275"/>
    </row>
    <row r="138" spans="1:3" s="104" customFormat="1" ht="12" customHeight="1" thickBot="1">
      <c r="A138" s="430" t="s">
        <v>332</v>
      </c>
      <c r="B138" s="6" t="s">
        <v>422</v>
      </c>
      <c r="C138" s="275"/>
    </row>
    <row r="139" spans="1:3" s="104" customFormat="1" ht="12" customHeight="1" thickBot="1">
      <c r="A139" s="36" t="s">
        <v>29</v>
      </c>
      <c r="B139" s="136" t="s">
        <v>423</v>
      </c>
      <c r="C139" s="306">
        <f>+C140+C141+C142+C143</f>
        <v>0</v>
      </c>
    </row>
    <row r="140" spans="1:3" s="104" customFormat="1" ht="12" customHeight="1">
      <c r="A140" s="420" t="s">
        <v>191</v>
      </c>
      <c r="B140" s="8" t="s">
        <v>424</v>
      </c>
      <c r="C140" s="275"/>
    </row>
    <row r="141" spans="1:3" s="104" customFormat="1" ht="12" customHeight="1">
      <c r="A141" s="420" t="s">
        <v>192</v>
      </c>
      <c r="B141" s="8" t="s">
        <v>425</v>
      </c>
      <c r="C141" s="275"/>
    </row>
    <row r="142" spans="1:3" s="104" customFormat="1" ht="12" customHeight="1">
      <c r="A142" s="420" t="s">
        <v>246</v>
      </c>
      <c r="B142" s="8" t="s">
        <v>426</v>
      </c>
      <c r="C142" s="275"/>
    </row>
    <row r="143" spans="1:3" ht="12.75" customHeight="1" thickBot="1">
      <c r="A143" s="420" t="s">
        <v>334</v>
      </c>
      <c r="B143" s="8" t="s">
        <v>427</v>
      </c>
      <c r="C143" s="275"/>
    </row>
    <row r="144" spans="1:3" ht="12" customHeight="1" thickBot="1">
      <c r="A144" s="36" t="s">
        <v>30</v>
      </c>
      <c r="B144" s="136" t="s">
        <v>428</v>
      </c>
      <c r="C144" s="414">
        <f>+C125+C129+C134+C139</f>
        <v>106996</v>
      </c>
    </row>
    <row r="145" spans="1:3" ht="15" customHeight="1" thickBot="1">
      <c r="A145" s="432" t="s">
        <v>31</v>
      </c>
      <c r="B145" s="382" t="s">
        <v>429</v>
      </c>
      <c r="C145" s="414">
        <f>+C124+C144</f>
        <v>985890</v>
      </c>
    </row>
    <row r="146" ht="13.5" thickBot="1"/>
    <row r="147" spans="1:3" ht="15" customHeight="1" thickBot="1">
      <c r="A147" s="255" t="s">
        <v>218</v>
      </c>
      <c r="B147" s="256"/>
      <c r="C147" s="133">
        <v>2</v>
      </c>
    </row>
    <row r="148" spans="1:3" ht="14.25" customHeight="1" thickBot="1">
      <c r="A148" s="255" t="s">
        <v>219</v>
      </c>
      <c r="B148" s="256"/>
      <c r="C148" s="133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66" customWidth="1"/>
    <col min="2" max="2" width="72.00390625" style="467" customWidth="1"/>
    <col min="3" max="3" width="25.00390625" style="468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762</v>
      </c>
    </row>
    <row r="2" spans="1:3" s="100" customFormat="1" ht="21" customHeight="1">
      <c r="A2" s="392" t="s">
        <v>71</v>
      </c>
      <c r="B2" s="358" t="s">
        <v>754</v>
      </c>
      <c r="C2" s="360" t="s">
        <v>58</v>
      </c>
    </row>
    <row r="3" spans="1:3" s="100" customFormat="1" ht="16.5" thickBot="1">
      <c r="A3" s="235" t="s">
        <v>215</v>
      </c>
      <c r="B3" s="359" t="s">
        <v>511</v>
      </c>
      <c r="C3" s="361">
        <v>2</v>
      </c>
    </row>
    <row r="4" spans="1:3" s="101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362" t="s">
        <v>61</v>
      </c>
    </row>
    <row r="6" spans="1:3" s="70" customFormat="1" ht="12.75" customHeight="1" thickBot="1">
      <c r="A6" s="199">
        <v>1</v>
      </c>
      <c r="B6" s="200">
        <v>2</v>
      </c>
      <c r="C6" s="201">
        <v>3</v>
      </c>
    </row>
    <row r="7" spans="1:3" s="70" customFormat="1" ht="15.75" customHeight="1" thickBot="1">
      <c r="A7" s="240"/>
      <c r="B7" s="241" t="s">
        <v>62</v>
      </c>
      <c r="C7" s="363"/>
    </row>
    <row r="8" spans="1:3" s="70" customFormat="1" ht="12" customHeight="1" thickBot="1">
      <c r="A8" s="36" t="s">
        <v>22</v>
      </c>
      <c r="B8" s="20" t="s">
        <v>274</v>
      </c>
      <c r="C8" s="297">
        <f>+C9+C10+C11+C12+C13+C14</f>
        <v>796913</v>
      </c>
    </row>
    <row r="9" spans="1:3" s="102" customFormat="1" ht="12" customHeight="1">
      <c r="A9" s="420" t="s">
        <v>109</v>
      </c>
      <c r="B9" s="402" t="s">
        <v>275</v>
      </c>
      <c r="C9" s="300">
        <v>253915</v>
      </c>
    </row>
    <row r="10" spans="1:3" s="103" customFormat="1" ht="12" customHeight="1">
      <c r="A10" s="421" t="s">
        <v>110</v>
      </c>
      <c r="B10" s="403" t="s">
        <v>276</v>
      </c>
      <c r="C10" s="299">
        <v>192207</v>
      </c>
    </row>
    <row r="11" spans="1:3" s="103" customFormat="1" ht="12" customHeight="1">
      <c r="A11" s="421" t="s">
        <v>111</v>
      </c>
      <c r="B11" s="403" t="s">
        <v>277</v>
      </c>
      <c r="C11" s="299">
        <v>317734</v>
      </c>
    </row>
    <row r="12" spans="1:3" s="103" customFormat="1" ht="12" customHeight="1">
      <c r="A12" s="421" t="s">
        <v>112</v>
      </c>
      <c r="B12" s="403" t="s">
        <v>278</v>
      </c>
      <c r="C12" s="299">
        <v>23953</v>
      </c>
    </row>
    <row r="13" spans="1:3" s="103" customFormat="1" ht="12" customHeight="1">
      <c r="A13" s="421" t="s">
        <v>160</v>
      </c>
      <c r="B13" s="403" t="s">
        <v>279</v>
      </c>
      <c r="C13" s="465">
        <v>9104</v>
      </c>
    </row>
    <row r="14" spans="1:3" s="102" customFormat="1" ht="12" customHeight="1" thickBot="1">
      <c r="A14" s="422" t="s">
        <v>113</v>
      </c>
      <c r="B14" s="404" t="s">
        <v>280</v>
      </c>
      <c r="C14" s="447"/>
    </row>
    <row r="15" spans="1:3" s="102" customFormat="1" ht="12" customHeight="1" thickBot="1">
      <c r="A15" s="36" t="s">
        <v>23</v>
      </c>
      <c r="B15" s="292" t="s">
        <v>281</v>
      </c>
      <c r="C15" s="297">
        <f>+C16+C17+C18+C19+C20</f>
        <v>314405</v>
      </c>
    </row>
    <row r="16" spans="1:3" s="102" customFormat="1" ht="12" customHeight="1">
      <c r="A16" s="420" t="s">
        <v>115</v>
      </c>
      <c r="B16" s="402" t="s">
        <v>282</v>
      </c>
      <c r="C16" s="300"/>
    </row>
    <row r="17" spans="1:3" s="102" customFormat="1" ht="12" customHeight="1">
      <c r="A17" s="421" t="s">
        <v>116</v>
      </c>
      <c r="B17" s="403" t="s">
        <v>283</v>
      </c>
      <c r="C17" s="299"/>
    </row>
    <row r="18" spans="1:3" s="102" customFormat="1" ht="12" customHeight="1">
      <c r="A18" s="421" t="s">
        <v>117</v>
      </c>
      <c r="B18" s="403" t="s">
        <v>504</v>
      </c>
      <c r="C18" s="299"/>
    </row>
    <row r="19" spans="1:3" s="102" customFormat="1" ht="12" customHeight="1">
      <c r="A19" s="421" t="s">
        <v>118</v>
      </c>
      <c r="B19" s="403" t="s">
        <v>505</v>
      </c>
      <c r="C19" s="299"/>
    </row>
    <row r="20" spans="1:3" s="102" customFormat="1" ht="12" customHeight="1">
      <c r="A20" s="421" t="s">
        <v>119</v>
      </c>
      <c r="B20" s="403" t="s">
        <v>284</v>
      </c>
      <c r="C20" s="299">
        <v>314405</v>
      </c>
    </row>
    <row r="21" spans="1:3" s="103" customFormat="1" ht="12" customHeight="1" thickBot="1">
      <c r="A21" s="422" t="s">
        <v>128</v>
      </c>
      <c r="B21" s="404" t="s">
        <v>285</v>
      </c>
      <c r="C21" s="301"/>
    </row>
    <row r="22" spans="1:3" s="103" customFormat="1" ht="12" customHeight="1" thickBot="1">
      <c r="A22" s="36" t="s">
        <v>24</v>
      </c>
      <c r="B22" s="20" t="s">
        <v>286</v>
      </c>
      <c r="C22" s="297">
        <f>+C23+C24+C25+C26+C27</f>
        <v>0</v>
      </c>
    </row>
    <row r="23" spans="1:3" s="103" customFormat="1" ht="12" customHeight="1">
      <c r="A23" s="420" t="s">
        <v>98</v>
      </c>
      <c r="B23" s="402" t="s">
        <v>287</v>
      </c>
      <c r="C23" s="300"/>
    </row>
    <row r="24" spans="1:3" s="102" customFormat="1" ht="12" customHeight="1">
      <c r="A24" s="421" t="s">
        <v>99</v>
      </c>
      <c r="B24" s="403" t="s">
        <v>288</v>
      </c>
      <c r="C24" s="299"/>
    </row>
    <row r="25" spans="1:3" s="103" customFormat="1" ht="12" customHeight="1">
      <c r="A25" s="421" t="s">
        <v>100</v>
      </c>
      <c r="B25" s="403" t="s">
        <v>506</v>
      </c>
      <c r="C25" s="299"/>
    </row>
    <row r="26" spans="1:3" s="103" customFormat="1" ht="12" customHeight="1">
      <c r="A26" s="421" t="s">
        <v>101</v>
      </c>
      <c r="B26" s="403" t="s">
        <v>507</v>
      </c>
      <c r="C26" s="299"/>
    </row>
    <row r="27" spans="1:3" s="103" customFormat="1" ht="12" customHeight="1">
      <c r="A27" s="421" t="s">
        <v>181</v>
      </c>
      <c r="B27" s="403" t="s">
        <v>289</v>
      </c>
      <c r="C27" s="299"/>
    </row>
    <row r="28" spans="1:3" s="103" customFormat="1" ht="12" customHeight="1" thickBot="1">
      <c r="A28" s="422" t="s">
        <v>182</v>
      </c>
      <c r="B28" s="404" t="s">
        <v>290</v>
      </c>
      <c r="C28" s="301"/>
    </row>
    <row r="29" spans="1:3" s="103" customFormat="1" ht="12" customHeight="1" thickBot="1">
      <c r="A29" s="36" t="s">
        <v>183</v>
      </c>
      <c r="B29" s="20" t="s">
        <v>291</v>
      </c>
      <c r="C29" s="303">
        <f>+C30+C33+C34+C35</f>
        <v>358083</v>
      </c>
    </row>
    <row r="30" spans="1:3" s="103" customFormat="1" ht="12" customHeight="1">
      <c r="A30" s="420" t="s">
        <v>292</v>
      </c>
      <c r="B30" s="402" t="s">
        <v>298</v>
      </c>
      <c r="C30" s="397">
        <f>+C31+C32</f>
        <v>322576</v>
      </c>
    </row>
    <row r="31" spans="1:3" s="103" customFormat="1" ht="12" customHeight="1">
      <c r="A31" s="421" t="s">
        <v>293</v>
      </c>
      <c r="B31" s="403" t="s">
        <v>299</v>
      </c>
      <c r="C31" s="299">
        <v>128000</v>
      </c>
    </row>
    <row r="32" spans="1:3" s="103" customFormat="1" ht="12" customHeight="1">
      <c r="A32" s="421" t="s">
        <v>294</v>
      </c>
      <c r="B32" s="403" t="s">
        <v>300</v>
      </c>
      <c r="C32" s="299">
        <v>194576</v>
      </c>
    </row>
    <row r="33" spans="1:3" s="103" customFormat="1" ht="12" customHeight="1">
      <c r="A33" s="421" t="s">
        <v>295</v>
      </c>
      <c r="B33" s="403" t="s">
        <v>301</v>
      </c>
      <c r="C33" s="299">
        <v>25507</v>
      </c>
    </row>
    <row r="34" spans="1:3" s="103" customFormat="1" ht="12" customHeight="1">
      <c r="A34" s="421" t="s">
        <v>296</v>
      </c>
      <c r="B34" s="403" t="s">
        <v>302</v>
      </c>
      <c r="C34" s="299">
        <v>3500</v>
      </c>
    </row>
    <row r="35" spans="1:3" s="103" customFormat="1" ht="12" customHeight="1" thickBot="1">
      <c r="A35" s="422" t="s">
        <v>297</v>
      </c>
      <c r="B35" s="404" t="s">
        <v>303</v>
      </c>
      <c r="C35" s="301">
        <v>6500</v>
      </c>
    </row>
    <row r="36" spans="1:3" s="103" customFormat="1" ht="12" customHeight="1" thickBot="1">
      <c r="A36" s="36" t="s">
        <v>26</v>
      </c>
      <c r="B36" s="20" t="s">
        <v>304</v>
      </c>
      <c r="C36" s="297">
        <f>SUM(C37:C46)</f>
        <v>14233</v>
      </c>
    </row>
    <row r="37" spans="1:3" s="103" customFormat="1" ht="12" customHeight="1">
      <c r="A37" s="420" t="s">
        <v>102</v>
      </c>
      <c r="B37" s="402" t="s">
        <v>307</v>
      </c>
      <c r="C37" s="300"/>
    </row>
    <row r="38" spans="1:3" s="103" customFormat="1" ht="12" customHeight="1">
      <c r="A38" s="421" t="s">
        <v>103</v>
      </c>
      <c r="B38" s="403" t="s">
        <v>308</v>
      </c>
      <c r="C38" s="299"/>
    </row>
    <row r="39" spans="1:3" s="103" customFormat="1" ht="12" customHeight="1">
      <c r="A39" s="421" t="s">
        <v>104</v>
      </c>
      <c r="B39" s="403" t="s">
        <v>309</v>
      </c>
      <c r="C39" s="299">
        <v>653</v>
      </c>
    </row>
    <row r="40" spans="1:3" s="103" customFormat="1" ht="12" customHeight="1">
      <c r="A40" s="421" t="s">
        <v>185</v>
      </c>
      <c r="B40" s="403" t="s">
        <v>310</v>
      </c>
      <c r="C40" s="299">
        <v>13280</v>
      </c>
    </row>
    <row r="41" spans="1:3" s="103" customFormat="1" ht="12" customHeight="1">
      <c r="A41" s="421" t="s">
        <v>186</v>
      </c>
      <c r="B41" s="403" t="s">
        <v>311</v>
      </c>
      <c r="C41" s="299"/>
    </row>
    <row r="42" spans="1:3" s="103" customFormat="1" ht="12" customHeight="1">
      <c r="A42" s="421" t="s">
        <v>187</v>
      </c>
      <c r="B42" s="403" t="s">
        <v>312</v>
      </c>
      <c r="C42" s="299"/>
    </row>
    <row r="43" spans="1:3" s="103" customFormat="1" ht="12" customHeight="1">
      <c r="A43" s="421" t="s">
        <v>188</v>
      </c>
      <c r="B43" s="403" t="s">
        <v>313</v>
      </c>
      <c r="C43" s="299"/>
    </row>
    <row r="44" spans="1:3" s="103" customFormat="1" ht="12" customHeight="1">
      <c r="A44" s="421" t="s">
        <v>189</v>
      </c>
      <c r="B44" s="403" t="s">
        <v>314</v>
      </c>
      <c r="C44" s="299">
        <v>300</v>
      </c>
    </row>
    <row r="45" spans="1:3" s="103" customFormat="1" ht="12" customHeight="1">
      <c r="A45" s="421" t="s">
        <v>305</v>
      </c>
      <c r="B45" s="403" t="s">
        <v>315</v>
      </c>
      <c r="C45" s="302"/>
    </row>
    <row r="46" spans="1:3" s="103" customFormat="1" ht="12" customHeight="1" thickBot="1">
      <c r="A46" s="422" t="s">
        <v>306</v>
      </c>
      <c r="B46" s="404" t="s">
        <v>316</v>
      </c>
      <c r="C46" s="391"/>
    </row>
    <row r="47" spans="1:3" s="103" customFormat="1" ht="12" customHeight="1" thickBot="1">
      <c r="A47" s="36" t="s">
        <v>27</v>
      </c>
      <c r="B47" s="20" t="s">
        <v>317</v>
      </c>
      <c r="C47" s="297">
        <f>SUM(C48:C52)</f>
        <v>0</v>
      </c>
    </row>
    <row r="48" spans="1:3" s="103" customFormat="1" ht="12" customHeight="1">
      <c r="A48" s="420" t="s">
        <v>105</v>
      </c>
      <c r="B48" s="402" t="s">
        <v>321</v>
      </c>
      <c r="C48" s="448"/>
    </row>
    <row r="49" spans="1:3" s="103" customFormat="1" ht="12" customHeight="1">
      <c r="A49" s="421" t="s">
        <v>106</v>
      </c>
      <c r="B49" s="403" t="s">
        <v>322</v>
      </c>
      <c r="C49" s="302"/>
    </row>
    <row r="50" spans="1:3" s="103" customFormat="1" ht="12" customHeight="1">
      <c r="A50" s="421" t="s">
        <v>318</v>
      </c>
      <c r="B50" s="403" t="s">
        <v>323</v>
      </c>
      <c r="C50" s="302"/>
    </row>
    <row r="51" spans="1:3" s="103" customFormat="1" ht="12" customHeight="1">
      <c r="A51" s="421" t="s">
        <v>319</v>
      </c>
      <c r="B51" s="403" t="s">
        <v>324</v>
      </c>
      <c r="C51" s="302"/>
    </row>
    <row r="52" spans="1:3" s="103" customFormat="1" ht="12" customHeight="1" thickBot="1">
      <c r="A52" s="422" t="s">
        <v>320</v>
      </c>
      <c r="B52" s="404" t="s">
        <v>325</v>
      </c>
      <c r="C52" s="391"/>
    </row>
    <row r="53" spans="1:3" s="103" customFormat="1" ht="12" customHeight="1" thickBot="1">
      <c r="A53" s="36" t="s">
        <v>190</v>
      </c>
      <c r="B53" s="20" t="s">
        <v>326</v>
      </c>
      <c r="C53" s="297">
        <f>SUM(C54:C56)</f>
        <v>300</v>
      </c>
    </row>
    <row r="54" spans="1:3" s="103" customFormat="1" ht="12" customHeight="1">
      <c r="A54" s="420" t="s">
        <v>107</v>
      </c>
      <c r="B54" s="402" t="s">
        <v>327</v>
      </c>
      <c r="C54" s="300"/>
    </row>
    <row r="55" spans="1:3" s="103" customFormat="1" ht="12" customHeight="1">
      <c r="A55" s="421" t="s">
        <v>108</v>
      </c>
      <c r="B55" s="403" t="s">
        <v>508</v>
      </c>
      <c r="C55" s="299"/>
    </row>
    <row r="56" spans="1:3" s="103" customFormat="1" ht="12" customHeight="1">
      <c r="A56" s="421" t="s">
        <v>331</v>
      </c>
      <c r="B56" s="403" t="s">
        <v>329</v>
      </c>
      <c r="C56" s="299">
        <v>300</v>
      </c>
    </row>
    <row r="57" spans="1:3" s="103" customFormat="1" ht="12" customHeight="1" thickBot="1">
      <c r="A57" s="422" t="s">
        <v>332</v>
      </c>
      <c r="B57" s="404" t="s">
        <v>330</v>
      </c>
      <c r="C57" s="301"/>
    </row>
    <row r="58" spans="1:3" s="103" customFormat="1" ht="12" customHeight="1" thickBot="1">
      <c r="A58" s="36" t="s">
        <v>29</v>
      </c>
      <c r="B58" s="292" t="s">
        <v>333</v>
      </c>
      <c r="C58" s="297">
        <f>SUM(C59:C61)</f>
        <v>12028</v>
      </c>
    </row>
    <row r="59" spans="1:3" s="103" customFormat="1" ht="12" customHeight="1">
      <c r="A59" s="420" t="s">
        <v>191</v>
      </c>
      <c r="B59" s="402" t="s">
        <v>335</v>
      </c>
      <c r="C59" s="302"/>
    </row>
    <row r="60" spans="1:3" s="103" customFormat="1" ht="12" customHeight="1">
      <c r="A60" s="421" t="s">
        <v>192</v>
      </c>
      <c r="B60" s="403" t="s">
        <v>509</v>
      </c>
      <c r="C60" s="302"/>
    </row>
    <row r="61" spans="1:3" s="103" customFormat="1" ht="12" customHeight="1">
      <c r="A61" s="421" t="s">
        <v>246</v>
      </c>
      <c r="B61" s="403" t="s">
        <v>336</v>
      </c>
      <c r="C61" s="302">
        <v>12028</v>
      </c>
    </row>
    <row r="62" spans="1:3" s="103" customFormat="1" ht="12" customHeight="1" thickBot="1">
      <c r="A62" s="422" t="s">
        <v>334</v>
      </c>
      <c r="B62" s="404" t="s">
        <v>337</v>
      </c>
      <c r="C62" s="302"/>
    </row>
    <row r="63" spans="1:3" s="103" customFormat="1" ht="12" customHeight="1" thickBot="1">
      <c r="A63" s="36" t="s">
        <v>30</v>
      </c>
      <c r="B63" s="20" t="s">
        <v>338</v>
      </c>
      <c r="C63" s="303">
        <f>+C8+C15+C22+C29+C36+C47+C53+C58</f>
        <v>1495962</v>
      </c>
    </row>
    <row r="64" spans="1:3" s="103" customFormat="1" ht="12" customHeight="1" thickBot="1">
      <c r="A64" s="423" t="s">
        <v>465</v>
      </c>
      <c r="B64" s="292" t="s">
        <v>340</v>
      </c>
      <c r="C64" s="297">
        <f>SUM(C65:C67)</f>
        <v>0</v>
      </c>
    </row>
    <row r="65" spans="1:3" s="103" customFormat="1" ht="12" customHeight="1">
      <c r="A65" s="420" t="s">
        <v>373</v>
      </c>
      <c r="B65" s="402" t="s">
        <v>341</v>
      </c>
      <c r="C65" s="302"/>
    </row>
    <row r="66" spans="1:3" s="103" customFormat="1" ht="12" customHeight="1">
      <c r="A66" s="421" t="s">
        <v>382</v>
      </c>
      <c r="B66" s="403" t="s">
        <v>342</v>
      </c>
      <c r="C66" s="302"/>
    </row>
    <row r="67" spans="1:3" s="103" customFormat="1" ht="12" customHeight="1" thickBot="1">
      <c r="A67" s="422" t="s">
        <v>383</v>
      </c>
      <c r="B67" s="406" t="s">
        <v>343</v>
      </c>
      <c r="C67" s="302"/>
    </row>
    <row r="68" spans="1:3" s="103" customFormat="1" ht="12" customHeight="1" thickBot="1">
      <c r="A68" s="423" t="s">
        <v>344</v>
      </c>
      <c r="B68" s="292" t="s">
        <v>345</v>
      </c>
      <c r="C68" s="297">
        <f>SUM(C69:C72)</f>
        <v>0</v>
      </c>
    </row>
    <row r="69" spans="1:3" s="103" customFormat="1" ht="12" customHeight="1">
      <c r="A69" s="420" t="s">
        <v>161</v>
      </c>
      <c r="B69" s="402" t="s">
        <v>346</v>
      </c>
      <c r="C69" s="302"/>
    </row>
    <row r="70" spans="1:3" s="103" customFormat="1" ht="12" customHeight="1">
      <c r="A70" s="421" t="s">
        <v>162</v>
      </c>
      <c r="B70" s="403" t="s">
        <v>347</v>
      </c>
      <c r="C70" s="302"/>
    </row>
    <row r="71" spans="1:3" s="103" customFormat="1" ht="12" customHeight="1">
      <c r="A71" s="421" t="s">
        <v>374</v>
      </c>
      <c r="B71" s="403" t="s">
        <v>348</v>
      </c>
      <c r="C71" s="302"/>
    </row>
    <row r="72" spans="1:3" s="103" customFormat="1" ht="12" customHeight="1" thickBot="1">
      <c r="A72" s="422" t="s">
        <v>375</v>
      </c>
      <c r="B72" s="404" t="s">
        <v>349</v>
      </c>
      <c r="C72" s="302"/>
    </row>
    <row r="73" spans="1:3" s="103" customFormat="1" ht="12" customHeight="1" thickBot="1">
      <c r="A73" s="423" t="s">
        <v>350</v>
      </c>
      <c r="B73" s="292" t="s">
        <v>351</v>
      </c>
      <c r="C73" s="297">
        <f>SUM(C74:C75)</f>
        <v>227606</v>
      </c>
    </row>
    <row r="74" spans="1:3" s="103" customFormat="1" ht="12" customHeight="1">
      <c r="A74" s="420" t="s">
        <v>376</v>
      </c>
      <c r="B74" s="402" t="s">
        <v>352</v>
      </c>
      <c r="C74" s="302">
        <v>227606</v>
      </c>
    </row>
    <row r="75" spans="1:3" s="103" customFormat="1" ht="12" customHeight="1" thickBot="1">
      <c r="A75" s="422" t="s">
        <v>377</v>
      </c>
      <c r="B75" s="404" t="s">
        <v>353</v>
      </c>
      <c r="C75" s="302"/>
    </row>
    <row r="76" spans="1:3" s="102" customFormat="1" ht="12" customHeight="1" thickBot="1">
      <c r="A76" s="423" t="s">
        <v>354</v>
      </c>
      <c r="B76" s="292" t="s">
        <v>355</v>
      </c>
      <c r="C76" s="297">
        <f>SUM(C77:C79)</f>
        <v>0</v>
      </c>
    </row>
    <row r="77" spans="1:3" s="103" customFormat="1" ht="12" customHeight="1">
      <c r="A77" s="420" t="s">
        <v>378</v>
      </c>
      <c r="B77" s="402" t="s">
        <v>356</v>
      </c>
      <c r="C77" s="302"/>
    </row>
    <row r="78" spans="1:3" s="103" customFormat="1" ht="12" customHeight="1">
      <c r="A78" s="421" t="s">
        <v>379</v>
      </c>
      <c r="B78" s="403" t="s">
        <v>357</v>
      </c>
      <c r="C78" s="302"/>
    </row>
    <row r="79" spans="1:3" s="103" customFormat="1" ht="12" customHeight="1" thickBot="1">
      <c r="A79" s="422" t="s">
        <v>380</v>
      </c>
      <c r="B79" s="404" t="s">
        <v>358</v>
      </c>
      <c r="C79" s="302"/>
    </row>
    <row r="80" spans="1:3" s="103" customFormat="1" ht="12" customHeight="1" thickBot="1">
      <c r="A80" s="423" t="s">
        <v>359</v>
      </c>
      <c r="B80" s="292" t="s">
        <v>381</v>
      </c>
      <c r="C80" s="297">
        <f>SUM(C81:C84)</f>
        <v>0</v>
      </c>
    </row>
    <row r="81" spans="1:3" s="103" customFormat="1" ht="12" customHeight="1">
      <c r="A81" s="424" t="s">
        <v>360</v>
      </c>
      <c r="B81" s="402" t="s">
        <v>361</v>
      </c>
      <c r="C81" s="302"/>
    </row>
    <row r="82" spans="1:3" s="103" customFormat="1" ht="12" customHeight="1">
      <c r="A82" s="425" t="s">
        <v>362</v>
      </c>
      <c r="B82" s="403" t="s">
        <v>363</v>
      </c>
      <c r="C82" s="302"/>
    </row>
    <row r="83" spans="1:3" s="103" customFormat="1" ht="12" customHeight="1">
      <c r="A83" s="425" t="s">
        <v>364</v>
      </c>
      <c r="B83" s="403" t="s">
        <v>365</v>
      </c>
      <c r="C83" s="302"/>
    </row>
    <row r="84" spans="1:3" s="102" customFormat="1" ht="12" customHeight="1" thickBot="1">
      <c r="A84" s="426" t="s">
        <v>366</v>
      </c>
      <c r="B84" s="404" t="s">
        <v>367</v>
      </c>
      <c r="C84" s="302"/>
    </row>
    <row r="85" spans="1:3" s="102" customFormat="1" ht="12" customHeight="1" thickBot="1">
      <c r="A85" s="423" t="s">
        <v>368</v>
      </c>
      <c r="B85" s="292" t="s">
        <v>369</v>
      </c>
      <c r="C85" s="449"/>
    </row>
    <row r="86" spans="1:3" s="102" customFormat="1" ht="12" customHeight="1" thickBot="1">
      <c r="A86" s="423" t="s">
        <v>370</v>
      </c>
      <c r="B86" s="410" t="s">
        <v>371</v>
      </c>
      <c r="C86" s="303">
        <f>+C64+C68+C73+C76+C80+C85</f>
        <v>227606</v>
      </c>
    </row>
    <row r="87" spans="1:3" s="102" customFormat="1" ht="12" customHeight="1" thickBot="1">
      <c r="A87" s="427" t="s">
        <v>384</v>
      </c>
      <c r="B87" s="412" t="s">
        <v>497</v>
      </c>
      <c r="C87" s="303">
        <f>+C63+C86</f>
        <v>1723568</v>
      </c>
    </row>
    <row r="88" spans="1:3" s="103" customFormat="1" ht="15" customHeight="1">
      <c r="A88" s="246"/>
      <c r="B88" s="247"/>
      <c r="C88" s="368"/>
    </row>
    <row r="89" spans="1:3" ht="13.5" thickBot="1">
      <c r="A89" s="428"/>
      <c r="B89" s="249"/>
      <c r="C89" s="369"/>
    </row>
    <row r="90" spans="1:3" s="70" customFormat="1" ht="16.5" customHeight="1" thickBot="1">
      <c r="A90" s="250"/>
      <c r="B90" s="251" t="s">
        <v>64</v>
      </c>
      <c r="C90" s="370"/>
    </row>
    <row r="91" spans="1:3" s="104" customFormat="1" ht="12" customHeight="1" thickBot="1">
      <c r="A91" s="394" t="s">
        <v>22</v>
      </c>
      <c r="B91" s="30" t="s">
        <v>387</v>
      </c>
      <c r="C91" s="296">
        <f>SUM(C92:C96)</f>
        <v>431504</v>
      </c>
    </row>
    <row r="92" spans="1:3" ht="12" customHeight="1">
      <c r="A92" s="429" t="s">
        <v>109</v>
      </c>
      <c r="B92" s="9" t="s">
        <v>53</v>
      </c>
      <c r="C92" s="298">
        <v>161299</v>
      </c>
    </row>
    <row r="93" spans="1:3" ht="12" customHeight="1">
      <c r="A93" s="421" t="s">
        <v>110</v>
      </c>
      <c r="B93" s="7" t="s">
        <v>193</v>
      </c>
      <c r="C93" s="299">
        <v>23556</v>
      </c>
    </row>
    <row r="94" spans="1:3" ht="12" customHeight="1">
      <c r="A94" s="421" t="s">
        <v>111</v>
      </c>
      <c r="B94" s="7" t="s">
        <v>152</v>
      </c>
      <c r="C94" s="301">
        <v>129666</v>
      </c>
    </row>
    <row r="95" spans="1:3" ht="12" customHeight="1">
      <c r="A95" s="421" t="s">
        <v>112</v>
      </c>
      <c r="B95" s="10" t="s">
        <v>194</v>
      </c>
      <c r="C95" s="301"/>
    </row>
    <row r="96" spans="1:3" ht="12" customHeight="1">
      <c r="A96" s="421" t="s">
        <v>123</v>
      </c>
      <c r="B96" s="18" t="s">
        <v>195</v>
      </c>
      <c r="C96" s="301">
        <v>116983</v>
      </c>
    </row>
    <row r="97" spans="1:3" ht="12" customHeight="1">
      <c r="A97" s="421" t="s">
        <v>113</v>
      </c>
      <c r="B97" s="7" t="s">
        <v>388</v>
      </c>
      <c r="C97" s="301"/>
    </row>
    <row r="98" spans="1:3" ht="12" customHeight="1">
      <c r="A98" s="421" t="s">
        <v>114</v>
      </c>
      <c r="B98" s="145" t="s">
        <v>389</v>
      </c>
      <c r="C98" s="301"/>
    </row>
    <row r="99" spans="1:3" ht="12" customHeight="1">
      <c r="A99" s="421" t="s">
        <v>124</v>
      </c>
      <c r="B99" s="146" t="s">
        <v>390</v>
      </c>
      <c r="C99" s="301"/>
    </row>
    <row r="100" spans="1:3" ht="12" customHeight="1">
      <c r="A100" s="421" t="s">
        <v>125</v>
      </c>
      <c r="B100" s="146" t="s">
        <v>391</v>
      </c>
      <c r="C100" s="301"/>
    </row>
    <row r="101" spans="1:3" ht="12" customHeight="1">
      <c r="A101" s="421" t="s">
        <v>126</v>
      </c>
      <c r="B101" s="145" t="s">
        <v>392</v>
      </c>
      <c r="C101" s="301">
        <v>104040</v>
      </c>
    </row>
    <row r="102" spans="1:3" ht="12" customHeight="1">
      <c r="A102" s="421" t="s">
        <v>127</v>
      </c>
      <c r="B102" s="145" t="s">
        <v>393</v>
      </c>
      <c r="C102" s="301"/>
    </row>
    <row r="103" spans="1:3" ht="12" customHeight="1">
      <c r="A103" s="421" t="s">
        <v>129</v>
      </c>
      <c r="B103" s="146" t="s">
        <v>394</v>
      </c>
      <c r="C103" s="301"/>
    </row>
    <row r="104" spans="1:3" ht="12" customHeight="1">
      <c r="A104" s="430" t="s">
        <v>196</v>
      </c>
      <c r="B104" s="147" t="s">
        <v>395</v>
      </c>
      <c r="C104" s="301"/>
    </row>
    <row r="105" spans="1:3" ht="12" customHeight="1">
      <c r="A105" s="421" t="s">
        <v>385</v>
      </c>
      <c r="B105" s="147" t="s">
        <v>396</v>
      </c>
      <c r="C105" s="301"/>
    </row>
    <row r="106" spans="1:3" ht="12" customHeight="1" thickBot="1">
      <c r="A106" s="431" t="s">
        <v>386</v>
      </c>
      <c r="B106" s="148" t="s">
        <v>397</v>
      </c>
      <c r="C106" s="305">
        <v>12943</v>
      </c>
    </row>
    <row r="107" spans="1:3" ht="12" customHeight="1" thickBot="1">
      <c r="A107" s="36" t="s">
        <v>23</v>
      </c>
      <c r="B107" s="29" t="s">
        <v>398</v>
      </c>
      <c r="C107" s="297">
        <f>+C108+C110+C112</f>
        <v>35789</v>
      </c>
    </row>
    <row r="108" spans="1:3" ht="12" customHeight="1">
      <c r="A108" s="420" t="s">
        <v>115</v>
      </c>
      <c r="B108" s="7" t="s">
        <v>244</v>
      </c>
      <c r="C108" s="300">
        <v>28049</v>
      </c>
    </row>
    <row r="109" spans="1:3" ht="12" customHeight="1">
      <c r="A109" s="420" t="s">
        <v>116</v>
      </c>
      <c r="B109" s="11" t="s">
        <v>402</v>
      </c>
      <c r="C109" s="300"/>
    </row>
    <row r="110" spans="1:3" ht="12" customHeight="1">
      <c r="A110" s="420" t="s">
        <v>117</v>
      </c>
      <c r="B110" s="11" t="s">
        <v>197</v>
      </c>
      <c r="C110" s="299"/>
    </row>
    <row r="111" spans="1:3" ht="12" customHeight="1">
      <c r="A111" s="420" t="s">
        <v>118</v>
      </c>
      <c r="B111" s="11" t="s">
        <v>403</v>
      </c>
      <c r="C111" s="275"/>
    </row>
    <row r="112" spans="1:3" ht="12" customHeight="1">
      <c r="A112" s="420" t="s">
        <v>119</v>
      </c>
      <c r="B112" s="294" t="s">
        <v>247</v>
      </c>
      <c r="C112" s="275">
        <v>7740</v>
      </c>
    </row>
    <row r="113" spans="1:3" ht="12" customHeight="1">
      <c r="A113" s="420" t="s">
        <v>128</v>
      </c>
      <c r="B113" s="293" t="s">
        <v>510</v>
      </c>
      <c r="C113" s="275"/>
    </row>
    <row r="114" spans="1:3" ht="12" customHeight="1">
      <c r="A114" s="420" t="s">
        <v>130</v>
      </c>
      <c r="B114" s="398" t="s">
        <v>408</v>
      </c>
      <c r="C114" s="275"/>
    </row>
    <row r="115" spans="1:3" ht="12" customHeight="1">
      <c r="A115" s="420" t="s">
        <v>198</v>
      </c>
      <c r="B115" s="146" t="s">
        <v>391</v>
      </c>
      <c r="C115" s="275"/>
    </row>
    <row r="116" spans="1:3" ht="12" customHeight="1">
      <c r="A116" s="420" t="s">
        <v>199</v>
      </c>
      <c r="B116" s="146" t="s">
        <v>407</v>
      </c>
      <c r="C116" s="275"/>
    </row>
    <row r="117" spans="1:3" ht="12" customHeight="1">
      <c r="A117" s="420" t="s">
        <v>200</v>
      </c>
      <c r="B117" s="146" t="s">
        <v>406</v>
      </c>
      <c r="C117" s="275"/>
    </row>
    <row r="118" spans="1:3" ht="12" customHeight="1">
      <c r="A118" s="420" t="s">
        <v>399</v>
      </c>
      <c r="B118" s="146" t="s">
        <v>394</v>
      </c>
      <c r="C118" s="275"/>
    </row>
    <row r="119" spans="1:3" ht="12" customHeight="1">
      <c r="A119" s="420" t="s">
        <v>400</v>
      </c>
      <c r="B119" s="146" t="s">
        <v>405</v>
      </c>
      <c r="C119" s="275"/>
    </row>
    <row r="120" spans="1:3" ht="12" customHeight="1" thickBot="1">
      <c r="A120" s="430" t="s">
        <v>401</v>
      </c>
      <c r="B120" s="146" t="s">
        <v>404</v>
      </c>
      <c r="C120" s="276">
        <v>7740</v>
      </c>
    </row>
    <row r="121" spans="1:3" ht="12" customHeight="1" thickBot="1">
      <c r="A121" s="36" t="s">
        <v>24</v>
      </c>
      <c r="B121" s="136" t="s">
        <v>409</v>
      </c>
      <c r="C121" s="297">
        <f>+C122+C123</f>
        <v>169674</v>
      </c>
    </row>
    <row r="122" spans="1:3" ht="12" customHeight="1">
      <c r="A122" s="420" t="s">
        <v>98</v>
      </c>
      <c r="B122" s="8" t="s">
        <v>66</v>
      </c>
      <c r="C122" s="300">
        <v>40000</v>
      </c>
    </row>
    <row r="123" spans="1:3" ht="12" customHeight="1" thickBot="1">
      <c r="A123" s="422" t="s">
        <v>99</v>
      </c>
      <c r="B123" s="11" t="s">
        <v>67</v>
      </c>
      <c r="C123" s="301">
        <v>129674</v>
      </c>
    </row>
    <row r="124" spans="1:3" ht="12" customHeight="1" thickBot="1">
      <c r="A124" s="36" t="s">
        <v>25</v>
      </c>
      <c r="B124" s="136" t="s">
        <v>410</v>
      </c>
      <c r="C124" s="297">
        <f>+C91+C107+C121</f>
        <v>636967</v>
      </c>
    </row>
    <row r="125" spans="1:3" ht="12" customHeight="1" thickBot="1">
      <c r="A125" s="36" t="s">
        <v>26</v>
      </c>
      <c r="B125" s="136" t="s">
        <v>411</v>
      </c>
      <c r="C125" s="297">
        <f>+C126+C127+C128</f>
        <v>0</v>
      </c>
    </row>
    <row r="126" spans="1:3" s="104" customFormat="1" ht="12" customHeight="1">
      <c r="A126" s="420" t="s">
        <v>102</v>
      </c>
      <c r="B126" s="8" t="s">
        <v>412</v>
      </c>
      <c r="C126" s="275"/>
    </row>
    <row r="127" spans="1:3" ht="12" customHeight="1">
      <c r="A127" s="420" t="s">
        <v>103</v>
      </c>
      <c r="B127" s="8" t="s">
        <v>413</v>
      </c>
      <c r="C127" s="275"/>
    </row>
    <row r="128" spans="1:3" ht="12" customHeight="1" thickBot="1">
      <c r="A128" s="430" t="s">
        <v>104</v>
      </c>
      <c r="B128" s="6" t="s">
        <v>414</v>
      </c>
      <c r="C128" s="275"/>
    </row>
    <row r="129" spans="1:3" ht="12" customHeight="1" thickBot="1">
      <c r="A129" s="36" t="s">
        <v>27</v>
      </c>
      <c r="B129" s="136" t="s">
        <v>464</v>
      </c>
      <c r="C129" s="297">
        <f>+C130+C131+C132+C133</f>
        <v>0</v>
      </c>
    </row>
    <row r="130" spans="1:3" ht="12" customHeight="1">
      <c r="A130" s="420" t="s">
        <v>105</v>
      </c>
      <c r="B130" s="8" t="s">
        <v>415</v>
      </c>
      <c r="C130" s="275"/>
    </row>
    <row r="131" spans="1:3" ht="12" customHeight="1">
      <c r="A131" s="420" t="s">
        <v>106</v>
      </c>
      <c r="B131" s="8" t="s">
        <v>416</v>
      </c>
      <c r="C131" s="275"/>
    </row>
    <row r="132" spans="1:3" ht="12" customHeight="1">
      <c r="A132" s="420" t="s">
        <v>318</v>
      </c>
      <c r="B132" s="8" t="s">
        <v>417</v>
      </c>
      <c r="C132" s="275"/>
    </row>
    <row r="133" spans="1:3" s="104" customFormat="1" ht="12" customHeight="1" thickBot="1">
      <c r="A133" s="430" t="s">
        <v>319</v>
      </c>
      <c r="B133" s="6" t="s">
        <v>418</v>
      </c>
      <c r="C133" s="275"/>
    </row>
    <row r="134" spans="1:11" ht="12" customHeight="1" thickBot="1">
      <c r="A134" s="36" t="s">
        <v>28</v>
      </c>
      <c r="B134" s="136" t="s">
        <v>419</v>
      </c>
      <c r="C134" s="303">
        <f>+C135+C136+C137+C138</f>
        <v>0</v>
      </c>
      <c r="K134" s="258"/>
    </row>
    <row r="135" spans="1:3" ht="12.75">
      <c r="A135" s="420" t="s">
        <v>107</v>
      </c>
      <c r="B135" s="8" t="s">
        <v>420</v>
      </c>
      <c r="C135" s="275"/>
    </row>
    <row r="136" spans="1:3" ht="12" customHeight="1">
      <c r="A136" s="420" t="s">
        <v>108</v>
      </c>
      <c r="B136" s="8" t="s">
        <v>430</v>
      </c>
      <c r="C136" s="275"/>
    </row>
    <row r="137" spans="1:3" s="104" customFormat="1" ht="12" customHeight="1">
      <c r="A137" s="420" t="s">
        <v>331</v>
      </c>
      <c r="B137" s="8" t="s">
        <v>421</v>
      </c>
      <c r="C137" s="275"/>
    </row>
    <row r="138" spans="1:3" s="104" customFormat="1" ht="12" customHeight="1" thickBot="1">
      <c r="A138" s="430" t="s">
        <v>332</v>
      </c>
      <c r="B138" s="6" t="s">
        <v>422</v>
      </c>
      <c r="C138" s="275"/>
    </row>
    <row r="139" spans="1:3" s="104" customFormat="1" ht="12" customHeight="1" thickBot="1">
      <c r="A139" s="36" t="s">
        <v>29</v>
      </c>
      <c r="B139" s="136" t="s">
        <v>423</v>
      </c>
      <c r="C139" s="306">
        <f>+C140+C141+C142+C143</f>
        <v>0</v>
      </c>
    </row>
    <row r="140" spans="1:3" s="104" customFormat="1" ht="12" customHeight="1">
      <c r="A140" s="420" t="s">
        <v>191</v>
      </c>
      <c r="B140" s="8" t="s">
        <v>424</v>
      </c>
      <c r="C140" s="275"/>
    </row>
    <row r="141" spans="1:3" s="104" customFormat="1" ht="12" customHeight="1">
      <c r="A141" s="420" t="s">
        <v>192</v>
      </c>
      <c r="B141" s="8" t="s">
        <v>425</v>
      </c>
      <c r="C141" s="275"/>
    </row>
    <row r="142" spans="1:3" s="104" customFormat="1" ht="12" customHeight="1">
      <c r="A142" s="420" t="s">
        <v>246</v>
      </c>
      <c r="B142" s="8" t="s">
        <v>426</v>
      </c>
      <c r="C142" s="275"/>
    </row>
    <row r="143" spans="1:3" ht="12.75" customHeight="1" thickBot="1">
      <c r="A143" s="420" t="s">
        <v>334</v>
      </c>
      <c r="B143" s="8" t="s">
        <v>427</v>
      </c>
      <c r="C143" s="275"/>
    </row>
    <row r="144" spans="1:3" ht="12" customHeight="1" thickBot="1">
      <c r="A144" s="36" t="s">
        <v>30</v>
      </c>
      <c r="B144" s="136" t="s">
        <v>428</v>
      </c>
      <c r="C144" s="414">
        <f>+C125+C129+C134+C139</f>
        <v>0</v>
      </c>
    </row>
    <row r="145" spans="1:3" ht="15" customHeight="1" thickBot="1">
      <c r="A145" s="432" t="s">
        <v>31</v>
      </c>
      <c r="B145" s="382" t="s">
        <v>429</v>
      </c>
      <c r="C145" s="414">
        <f>+C124+C144</f>
        <v>636967</v>
      </c>
    </row>
    <row r="146" ht="13.5" thickBot="1"/>
    <row r="147" spans="1:3" ht="15" customHeight="1" thickBot="1">
      <c r="A147" s="255" t="s">
        <v>218</v>
      </c>
      <c r="B147" s="256"/>
      <c r="C147" s="133">
        <v>2</v>
      </c>
    </row>
    <row r="148" spans="1:3" ht="14.25" customHeight="1" thickBot="1">
      <c r="A148" s="255" t="s">
        <v>219</v>
      </c>
      <c r="B148" s="256"/>
      <c r="C148" s="133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66" customWidth="1"/>
    <col min="2" max="2" width="72.00390625" style="467" customWidth="1"/>
    <col min="3" max="3" width="25.00390625" style="468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763</v>
      </c>
    </row>
    <row r="2" spans="1:3" s="100" customFormat="1" ht="21" customHeight="1">
      <c r="A2" s="392" t="s">
        <v>71</v>
      </c>
      <c r="B2" s="358" t="s">
        <v>754</v>
      </c>
      <c r="C2" s="360" t="s">
        <v>58</v>
      </c>
    </row>
    <row r="3" spans="1:3" s="100" customFormat="1" ht="16.5" thickBot="1">
      <c r="A3" s="235" t="s">
        <v>215</v>
      </c>
      <c r="B3" s="359" t="s">
        <v>512</v>
      </c>
      <c r="C3" s="361">
        <v>3</v>
      </c>
    </row>
    <row r="4" spans="1:3" s="101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362" t="s">
        <v>61</v>
      </c>
    </row>
    <row r="6" spans="1:3" s="70" customFormat="1" ht="12.75" customHeight="1" thickBot="1">
      <c r="A6" s="199">
        <v>1</v>
      </c>
      <c r="B6" s="200">
        <v>2</v>
      </c>
      <c r="C6" s="201">
        <v>3</v>
      </c>
    </row>
    <row r="7" spans="1:3" s="70" customFormat="1" ht="15.75" customHeight="1" thickBot="1">
      <c r="A7" s="240"/>
      <c r="B7" s="241" t="s">
        <v>62</v>
      </c>
      <c r="C7" s="363"/>
    </row>
    <row r="8" spans="1:3" s="70" customFormat="1" ht="12" customHeight="1" thickBot="1">
      <c r="A8" s="36" t="s">
        <v>22</v>
      </c>
      <c r="B8" s="20" t="s">
        <v>274</v>
      </c>
      <c r="C8" s="297">
        <f>+C9+C10+C11+C12+C13+C14</f>
        <v>212950</v>
      </c>
    </row>
    <row r="9" spans="1:3" s="102" customFormat="1" ht="12" customHeight="1">
      <c r="A9" s="420" t="s">
        <v>109</v>
      </c>
      <c r="B9" s="402" t="s">
        <v>275</v>
      </c>
      <c r="C9" s="300"/>
    </row>
    <row r="10" spans="1:3" s="103" customFormat="1" ht="12" customHeight="1">
      <c r="A10" s="421" t="s">
        <v>110</v>
      </c>
      <c r="B10" s="403" t="s">
        <v>276</v>
      </c>
      <c r="C10" s="299"/>
    </row>
    <row r="11" spans="1:3" s="103" customFormat="1" ht="12" customHeight="1">
      <c r="A11" s="421" t="s">
        <v>111</v>
      </c>
      <c r="B11" s="403" t="s">
        <v>277</v>
      </c>
      <c r="C11" s="299">
        <v>212950</v>
      </c>
    </row>
    <row r="12" spans="1:3" s="103" customFormat="1" ht="12" customHeight="1">
      <c r="A12" s="421" t="s">
        <v>112</v>
      </c>
      <c r="B12" s="403" t="s">
        <v>278</v>
      </c>
      <c r="C12" s="299"/>
    </row>
    <row r="13" spans="1:3" s="103" customFormat="1" ht="12" customHeight="1">
      <c r="A13" s="421" t="s">
        <v>160</v>
      </c>
      <c r="B13" s="403" t="s">
        <v>279</v>
      </c>
      <c r="C13" s="446"/>
    </row>
    <row r="14" spans="1:3" s="102" customFormat="1" ht="12" customHeight="1" thickBot="1">
      <c r="A14" s="422" t="s">
        <v>113</v>
      </c>
      <c r="B14" s="404" t="s">
        <v>280</v>
      </c>
      <c r="C14" s="447"/>
    </row>
    <row r="15" spans="1:3" s="102" customFormat="1" ht="12" customHeight="1" thickBot="1">
      <c r="A15" s="36" t="s">
        <v>23</v>
      </c>
      <c r="B15" s="292" t="s">
        <v>281</v>
      </c>
      <c r="C15" s="297">
        <f>+C16+C17+C18+C19+C20</f>
        <v>0</v>
      </c>
    </row>
    <row r="16" spans="1:3" s="102" customFormat="1" ht="12" customHeight="1">
      <c r="A16" s="420" t="s">
        <v>115</v>
      </c>
      <c r="B16" s="402" t="s">
        <v>282</v>
      </c>
      <c r="C16" s="300"/>
    </row>
    <row r="17" spans="1:3" s="102" customFormat="1" ht="12" customHeight="1">
      <c r="A17" s="421" t="s">
        <v>116</v>
      </c>
      <c r="B17" s="403" t="s">
        <v>283</v>
      </c>
      <c r="C17" s="299"/>
    </row>
    <row r="18" spans="1:3" s="102" customFormat="1" ht="12" customHeight="1">
      <c r="A18" s="421" t="s">
        <v>117</v>
      </c>
      <c r="B18" s="403" t="s">
        <v>504</v>
      </c>
      <c r="C18" s="299"/>
    </row>
    <row r="19" spans="1:3" s="102" customFormat="1" ht="12" customHeight="1">
      <c r="A19" s="421" t="s">
        <v>118</v>
      </c>
      <c r="B19" s="403" t="s">
        <v>505</v>
      </c>
      <c r="C19" s="299"/>
    </row>
    <row r="20" spans="1:3" s="102" customFormat="1" ht="12" customHeight="1">
      <c r="A20" s="421" t="s">
        <v>119</v>
      </c>
      <c r="B20" s="403" t="s">
        <v>284</v>
      </c>
      <c r="C20" s="299"/>
    </row>
    <row r="21" spans="1:3" s="103" customFormat="1" ht="12" customHeight="1" thickBot="1">
      <c r="A21" s="422" t="s">
        <v>128</v>
      </c>
      <c r="B21" s="404" t="s">
        <v>285</v>
      </c>
      <c r="C21" s="301"/>
    </row>
    <row r="22" spans="1:3" s="103" customFormat="1" ht="12" customHeight="1" thickBot="1">
      <c r="A22" s="36" t="s">
        <v>24</v>
      </c>
      <c r="B22" s="20" t="s">
        <v>286</v>
      </c>
      <c r="C22" s="297">
        <f>+C23+C24+C25+C26+C27</f>
        <v>0</v>
      </c>
    </row>
    <row r="23" spans="1:3" s="103" customFormat="1" ht="12" customHeight="1">
      <c r="A23" s="420" t="s">
        <v>98</v>
      </c>
      <c r="B23" s="402" t="s">
        <v>287</v>
      </c>
      <c r="C23" s="300"/>
    </row>
    <row r="24" spans="1:3" s="102" customFormat="1" ht="12" customHeight="1">
      <c r="A24" s="421" t="s">
        <v>99</v>
      </c>
      <c r="B24" s="403" t="s">
        <v>288</v>
      </c>
      <c r="C24" s="299"/>
    </row>
    <row r="25" spans="1:3" s="103" customFormat="1" ht="12" customHeight="1">
      <c r="A25" s="421" t="s">
        <v>100</v>
      </c>
      <c r="B25" s="403" t="s">
        <v>506</v>
      </c>
      <c r="C25" s="299"/>
    </row>
    <row r="26" spans="1:3" s="103" customFormat="1" ht="12" customHeight="1">
      <c r="A26" s="421" t="s">
        <v>101</v>
      </c>
      <c r="B26" s="403" t="s">
        <v>507</v>
      </c>
      <c r="C26" s="299"/>
    </row>
    <row r="27" spans="1:3" s="103" customFormat="1" ht="12" customHeight="1">
      <c r="A27" s="421" t="s">
        <v>181</v>
      </c>
      <c r="B27" s="403" t="s">
        <v>289</v>
      </c>
      <c r="C27" s="299"/>
    </row>
    <row r="28" spans="1:3" s="103" customFormat="1" ht="12" customHeight="1" thickBot="1">
      <c r="A28" s="422" t="s">
        <v>182</v>
      </c>
      <c r="B28" s="404" t="s">
        <v>290</v>
      </c>
      <c r="C28" s="301"/>
    </row>
    <row r="29" spans="1:3" s="103" customFormat="1" ht="12" customHeight="1" thickBot="1">
      <c r="A29" s="36" t="s">
        <v>183</v>
      </c>
      <c r="B29" s="20" t="s">
        <v>291</v>
      </c>
      <c r="C29" s="303">
        <f>+C30+C33+C34+C35</f>
        <v>0</v>
      </c>
    </row>
    <row r="30" spans="1:3" s="103" customFormat="1" ht="12" customHeight="1">
      <c r="A30" s="420" t="s">
        <v>292</v>
      </c>
      <c r="B30" s="402" t="s">
        <v>298</v>
      </c>
      <c r="C30" s="397">
        <f>+C31+C32</f>
        <v>0</v>
      </c>
    </row>
    <row r="31" spans="1:3" s="103" customFormat="1" ht="12" customHeight="1">
      <c r="A31" s="421" t="s">
        <v>293</v>
      </c>
      <c r="B31" s="403" t="s">
        <v>299</v>
      </c>
      <c r="C31" s="299"/>
    </row>
    <row r="32" spans="1:3" s="103" customFormat="1" ht="12" customHeight="1">
      <c r="A32" s="421" t="s">
        <v>294</v>
      </c>
      <c r="B32" s="403" t="s">
        <v>300</v>
      </c>
      <c r="C32" s="299"/>
    </row>
    <row r="33" spans="1:3" s="103" customFormat="1" ht="12" customHeight="1">
      <c r="A33" s="421" t="s">
        <v>295</v>
      </c>
      <c r="B33" s="403" t="s">
        <v>301</v>
      </c>
      <c r="C33" s="299"/>
    </row>
    <row r="34" spans="1:3" s="103" customFormat="1" ht="12" customHeight="1">
      <c r="A34" s="421" t="s">
        <v>296</v>
      </c>
      <c r="B34" s="403" t="s">
        <v>302</v>
      </c>
      <c r="C34" s="299"/>
    </row>
    <row r="35" spans="1:3" s="103" customFormat="1" ht="12" customHeight="1" thickBot="1">
      <c r="A35" s="422" t="s">
        <v>297</v>
      </c>
      <c r="B35" s="404" t="s">
        <v>303</v>
      </c>
      <c r="C35" s="301"/>
    </row>
    <row r="36" spans="1:3" s="103" customFormat="1" ht="12" customHeight="1" thickBot="1">
      <c r="A36" s="36" t="s">
        <v>26</v>
      </c>
      <c r="B36" s="20" t="s">
        <v>304</v>
      </c>
      <c r="C36" s="297">
        <f>SUM(C37:C46)</f>
        <v>14997</v>
      </c>
    </row>
    <row r="37" spans="1:3" s="103" customFormat="1" ht="12" customHeight="1">
      <c r="A37" s="420" t="s">
        <v>102</v>
      </c>
      <c r="B37" s="402" t="s">
        <v>307</v>
      </c>
      <c r="C37" s="300"/>
    </row>
    <row r="38" spans="1:3" s="103" customFormat="1" ht="12" customHeight="1">
      <c r="A38" s="421" t="s">
        <v>103</v>
      </c>
      <c r="B38" s="403" t="s">
        <v>308</v>
      </c>
      <c r="C38" s="299"/>
    </row>
    <row r="39" spans="1:3" s="103" customFormat="1" ht="12" customHeight="1">
      <c r="A39" s="421" t="s">
        <v>104</v>
      </c>
      <c r="B39" s="403" t="s">
        <v>309</v>
      </c>
      <c r="C39" s="299"/>
    </row>
    <row r="40" spans="1:3" s="103" customFormat="1" ht="12" customHeight="1">
      <c r="A40" s="421" t="s">
        <v>185</v>
      </c>
      <c r="B40" s="403" t="s">
        <v>310</v>
      </c>
      <c r="C40" s="299">
        <v>11809</v>
      </c>
    </row>
    <row r="41" spans="1:3" s="103" customFormat="1" ht="12" customHeight="1">
      <c r="A41" s="421" t="s">
        <v>186</v>
      </c>
      <c r="B41" s="403" t="s">
        <v>311</v>
      </c>
      <c r="C41" s="299"/>
    </row>
    <row r="42" spans="1:3" s="103" customFormat="1" ht="12" customHeight="1">
      <c r="A42" s="421" t="s">
        <v>187</v>
      </c>
      <c r="B42" s="403" t="s">
        <v>312</v>
      </c>
      <c r="C42" s="299">
        <v>3188</v>
      </c>
    </row>
    <row r="43" spans="1:3" s="103" customFormat="1" ht="12" customHeight="1">
      <c r="A43" s="421" t="s">
        <v>188</v>
      </c>
      <c r="B43" s="403" t="s">
        <v>313</v>
      </c>
      <c r="C43" s="299"/>
    </row>
    <row r="44" spans="1:3" s="103" customFormat="1" ht="12" customHeight="1">
      <c r="A44" s="421" t="s">
        <v>189</v>
      </c>
      <c r="B44" s="403" t="s">
        <v>314</v>
      </c>
      <c r="C44" s="299"/>
    </row>
    <row r="45" spans="1:3" s="103" customFormat="1" ht="12" customHeight="1">
      <c r="A45" s="421" t="s">
        <v>305</v>
      </c>
      <c r="B45" s="403" t="s">
        <v>315</v>
      </c>
      <c r="C45" s="302"/>
    </row>
    <row r="46" spans="1:3" s="103" customFormat="1" ht="12" customHeight="1" thickBot="1">
      <c r="A46" s="422" t="s">
        <v>306</v>
      </c>
      <c r="B46" s="404" t="s">
        <v>316</v>
      </c>
      <c r="C46" s="391"/>
    </row>
    <row r="47" spans="1:3" s="103" customFormat="1" ht="12" customHeight="1" thickBot="1">
      <c r="A47" s="36" t="s">
        <v>27</v>
      </c>
      <c r="B47" s="20" t="s">
        <v>317</v>
      </c>
      <c r="C47" s="297">
        <f>SUM(C48:C52)</f>
        <v>18048</v>
      </c>
    </row>
    <row r="48" spans="1:3" s="103" customFormat="1" ht="12" customHeight="1">
      <c r="A48" s="420" t="s">
        <v>105</v>
      </c>
      <c r="B48" s="402" t="s">
        <v>321</v>
      </c>
      <c r="C48" s="448"/>
    </row>
    <row r="49" spans="1:3" s="103" customFormat="1" ht="12" customHeight="1">
      <c r="A49" s="421" t="s">
        <v>106</v>
      </c>
      <c r="B49" s="403" t="s">
        <v>322</v>
      </c>
      <c r="C49" s="302">
        <v>18048</v>
      </c>
    </row>
    <row r="50" spans="1:3" s="103" customFormat="1" ht="12" customHeight="1">
      <c r="A50" s="421" t="s">
        <v>318</v>
      </c>
      <c r="B50" s="403" t="s">
        <v>323</v>
      </c>
      <c r="C50" s="302"/>
    </row>
    <row r="51" spans="1:3" s="103" customFormat="1" ht="12" customHeight="1">
      <c r="A51" s="421" t="s">
        <v>319</v>
      </c>
      <c r="B51" s="403" t="s">
        <v>324</v>
      </c>
      <c r="C51" s="302"/>
    </row>
    <row r="52" spans="1:3" s="103" customFormat="1" ht="12" customHeight="1" thickBot="1">
      <c r="A52" s="422" t="s">
        <v>320</v>
      </c>
      <c r="B52" s="404" t="s">
        <v>325</v>
      </c>
      <c r="C52" s="391"/>
    </row>
    <row r="53" spans="1:3" s="103" customFormat="1" ht="12" customHeight="1" thickBot="1">
      <c r="A53" s="36" t="s">
        <v>190</v>
      </c>
      <c r="B53" s="20" t="s">
        <v>326</v>
      </c>
      <c r="C53" s="297">
        <f>SUM(C54:C56)</f>
        <v>47933</v>
      </c>
    </row>
    <row r="54" spans="1:3" s="103" customFormat="1" ht="12" customHeight="1">
      <c r="A54" s="420" t="s">
        <v>107</v>
      </c>
      <c r="B54" s="402" t="s">
        <v>327</v>
      </c>
      <c r="C54" s="300"/>
    </row>
    <row r="55" spans="1:3" s="103" customFormat="1" ht="12" customHeight="1">
      <c r="A55" s="421" t="s">
        <v>108</v>
      </c>
      <c r="B55" s="403" t="s">
        <v>508</v>
      </c>
      <c r="C55" s="299"/>
    </row>
    <row r="56" spans="1:3" s="103" customFormat="1" ht="12" customHeight="1">
      <c r="A56" s="421" t="s">
        <v>331</v>
      </c>
      <c r="B56" s="403" t="s">
        <v>329</v>
      </c>
      <c r="C56" s="299">
        <v>47933</v>
      </c>
    </row>
    <row r="57" spans="1:3" s="103" customFormat="1" ht="12" customHeight="1" thickBot="1">
      <c r="A57" s="422" t="s">
        <v>332</v>
      </c>
      <c r="B57" s="404" t="s">
        <v>330</v>
      </c>
      <c r="C57" s="301">
        <v>47933</v>
      </c>
    </row>
    <row r="58" spans="1:3" s="103" customFormat="1" ht="12" customHeight="1" thickBot="1">
      <c r="A58" s="36" t="s">
        <v>29</v>
      </c>
      <c r="B58" s="292" t="s">
        <v>333</v>
      </c>
      <c r="C58" s="297">
        <f>SUM(C59:C61)</f>
        <v>111792</v>
      </c>
    </row>
    <row r="59" spans="1:3" s="103" customFormat="1" ht="12" customHeight="1">
      <c r="A59" s="420" t="s">
        <v>191</v>
      </c>
      <c r="B59" s="402" t="s">
        <v>335</v>
      </c>
      <c r="C59" s="302"/>
    </row>
    <row r="60" spans="1:3" s="103" customFormat="1" ht="12" customHeight="1">
      <c r="A60" s="421" t="s">
        <v>192</v>
      </c>
      <c r="B60" s="403" t="s">
        <v>509</v>
      </c>
      <c r="C60" s="302"/>
    </row>
    <row r="61" spans="1:3" s="103" customFormat="1" ht="12" customHeight="1">
      <c r="A61" s="421" t="s">
        <v>246</v>
      </c>
      <c r="B61" s="403" t="s">
        <v>336</v>
      </c>
      <c r="C61" s="302">
        <v>111792</v>
      </c>
    </row>
    <row r="62" spans="1:3" s="103" customFormat="1" ht="12" customHeight="1" thickBot="1">
      <c r="A62" s="422" t="s">
        <v>334</v>
      </c>
      <c r="B62" s="404" t="s">
        <v>337</v>
      </c>
      <c r="C62" s="302">
        <v>111792</v>
      </c>
    </row>
    <row r="63" spans="1:3" s="103" customFormat="1" ht="12" customHeight="1" thickBot="1">
      <c r="A63" s="36" t="s">
        <v>30</v>
      </c>
      <c r="B63" s="20" t="s">
        <v>338</v>
      </c>
      <c r="C63" s="303">
        <f>+C8+C15+C22+C29+C36+C47+C53+C58</f>
        <v>405720</v>
      </c>
    </row>
    <row r="64" spans="1:3" s="103" customFormat="1" ht="12" customHeight="1" thickBot="1">
      <c r="A64" s="423" t="s">
        <v>465</v>
      </c>
      <c r="B64" s="292" t="s">
        <v>340</v>
      </c>
      <c r="C64" s="297">
        <f>SUM(C65:C67)</f>
        <v>115003</v>
      </c>
    </row>
    <row r="65" spans="1:3" s="103" customFormat="1" ht="12" customHeight="1">
      <c r="A65" s="420" t="s">
        <v>373</v>
      </c>
      <c r="B65" s="402" t="s">
        <v>341</v>
      </c>
      <c r="C65" s="302">
        <v>16367</v>
      </c>
    </row>
    <row r="66" spans="1:3" s="103" customFormat="1" ht="12" customHeight="1">
      <c r="A66" s="421" t="s">
        <v>382</v>
      </c>
      <c r="B66" s="403" t="s">
        <v>342</v>
      </c>
      <c r="C66" s="302">
        <v>75000</v>
      </c>
    </row>
    <row r="67" spans="1:3" s="103" customFormat="1" ht="12" customHeight="1" thickBot="1">
      <c r="A67" s="422" t="s">
        <v>383</v>
      </c>
      <c r="B67" s="406" t="s">
        <v>343</v>
      </c>
      <c r="C67" s="302">
        <v>23636</v>
      </c>
    </row>
    <row r="68" spans="1:3" s="103" customFormat="1" ht="12" customHeight="1" thickBot="1">
      <c r="A68" s="423" t="s">
        <v>344</v>
      </c>
      <c r="B68" s="292" t="s">
        <v>345</v>
      </c>
      <c r="C68" s="297">
        <f>SUM(C69:C72)</f>
        <v>0</v>
      </c>
    </row>
    <row r="69" spans="1:3" s="103" customFormat="1" ht="12" customHeight="1">
      <c r="A69" s="420" t="s">
        <v>161</v>
      </c>
      <c r="B69" s="402" t="s">
        <v>346</v>
      </c>
      <c r="C69" s="302"/>
    </row>
    <row r="70" spans="1:3" s="103" customFormat="1" ht="12" customHeight="1">
      <c r="A70" s="421" t="s">
        <v>162</v>
      </c>
      <c r="B70" s="403" t="s">
        <v>347</v>
      </c>
      <c r="C70" s="302"/>
    </row>
    <row r="71" spans="1:3" s="103" customFormat="1" ht="12" customHeight="1">
      <c r="A71" s="421" t="s">
        <v>374</v>
      </c>
      <c r="B71" s="403" t="s">
        <v>348</v>
      </c>
      <c r="C71" s="302"/>
    </row>
    <row r="72" spans="1:3" s="103" customFormat="1" ht="12" customHeight="1" thickBot="1">
      <c r="A72" s="422" t="s">
        <v>375</v>
      </c>
      <c r="B72" s="404" t="s">
        <v>349</v>
      </c>
      <c r="C72" s="302"/>
    </row>
    <row r="73" spans="1:3" s="103" customFormat="1" ht="12" customHeight="1" thickBot="1">
      <c r="A73" s="423" t="s">
        <v>350</v>
      </c>
      <c r="B73" s="292" t="s">
        <v>351</v>
      </c>
      <c r="C73" s="297">
        <f>SUM(C74:C75)</f>
        <v>0</v>
      </c>
    </row>
    <row r="74" spans="1:3" s="103" customFormat="1" ht="12" customHeight="1">
      <c r="A74" s="420" t="s">
        <v>376</v>
      </c>
      <c r="B74" s="402" t="s">
        <v>352</v>
      </c>
      <c r="C74" s="302"/>
    </row>
    <row r="75" spans="1:3" s="103" customFormat="1" ht="12" customHeight="1" thickBot="1">
      <c r="A75" s="422" t="s">
        <v>377</v>
      </c>
      <c r="B75" s="404" t="s">
        <v>353</v>
      </c>
      <c r="C75" s="302"/>
    </row>
    <row r="76" spans="1:3" s="102" customFormat="1" ht="12" customHeight="1" thickBot="1">
      <c r="A76" s="423" t="s">
        <v>354</v>
      </c>
      <c r="B76" s="292" t="s">
        <v>355</v>
      </c>
      <c r="C76" s="297">
        <f>SUM(C77:C79)</f>
        <v>0</v>
      </c>
    </row>
    <row r="77" spans="1:3" s="103" customFormat="1" ht="12" customHeight="1">
      <c r="A77" s="420" t="s">
        <v>378</v>
      </c>
      <c r="B77" s="402" t="s">
        <v>356</v>
      </c>
      <c r="C77" s="302"/>
    </row>
    <row r="78" spans="1:3" s="103" customFormat="1" ht="12" customHeight="1">
      <c r="A78" s="421" t="s">
        <v>379</v>
      </c>
      <c r="B78" s="403" t="s">
        <v>357</v>
      </c>
      <c r="C78" s="302"/>
    </row>
    <row r="79" spans="1:3" s="103" customFormat="1" ht="12" customHeight="1" thickBot="1">
      <c r="A79" s="422" t="s">
        <v>380</v>
      </c>
      <c r="B79" s="404" t="s">
        <v>358</v>
      </c>
      <c r="C79" s="302"/>
    </row>
    <row r="80" spans="1:3" s="103" customFormat="1" ht="12" customHeight="1" thickBot="1">
      <c r="A80" s="423" t="s">
        <v>359</v>
      </c>
      <c r="B80" s="292" t="s">
        <v>381</v>
      </c>
      <c r="C80" s="297">
        <f>SUM(C81:C84)</f>
        <v>0</v>
      </c>
    </row>
    <row r="81" spans="1:3" s="103" customFormat="1" ht="12" customHeight="1">
      <c r="A81" s="424" t="s">
        <v>360</v>
      </c>
      <c r="B81" s="402" t="s">
        <v>361</v>
      </c>
      <c r="C81" s="302"/>
    </row>
    <row r="82" spans="1:3" s="103" customFormat="1" ht="12" customHeight="1">
      <c r="A82" s="425" t="s">
        <v>362</v>
      </c>
      <c r="B82" s="403" t="s">
        <v>363</v>
      </c>
      <c r="C82" s="302"/>
    </row>
    <row r="83" spans="1:3" s="103" customFormat="1" ht="12" customHeight="1">
      <c r="A83" s="425" t="s">
        <v>364</v>
      </c>
      <c r="B83" s="403" t="s">
        <v>365</v>
      </c>
      <c r="C83" s="302"/>
    </row>
    <row r="84" spans="1:3" s="102" customFormat="1" ht="12" customHeight="1" thickBot="1">
      <c r="A84" s="426" t="s">
        <v>366</v>
      </c>
      <c r="B84" s="404" t="s">
        <v>367</v>
      </c>
      <c r="C84" s="302"/>
    </row>
    <row r="85" spans="1:3" s="102" customFormat="1" ht="12" customHeight="1" thickBot="1">
      <c r="A85" s="423" t="s">
        <v>368</v>
      </c>
      <c r="B85" s="292" t="s">
        <v>369</v>
      </c>
      <c r="C85" s="449"/>
    </row>
    <row r="86" spans="1:3" s="102" customFormat="1" ht="12" customHeight="1" thickBot="1">
      <c r="A86" s="423" t="s">
        <v>370</v>
      </c>
      <c r="B86" s="410" t="s">
        <v>371</v>
      </c>
      <c r="C86" s="303">
        <f>+C64+C68+C73+C76+C80+C85</f>
        <v>115003</v>
      </c>
    </row>
    <row r="87" spans="1:3" s="102" customFormat="1" ht="12" customHeight="1" thickBot="1">
      <c r="A87" s="427" t="s">
        <v>384</v>
      </c>
      <c r="B87" s="412" t="s">
        <v>497</v>
      </c>
      <c r="C87" s="303">
        <f>+C63+C86</f>
        <v>520723</v>
      </c>
    </row>
    <row r="88" spans="1:3" s="103" customFormat="1" ht="15" customHeight="1">
      <c r="A88" s="246"/>
      <c r="B88" s="247"/>
      <c r="C88" s="368"/>
    </row>
    <row r="89" spans="1:3" ht="13.5" thickBot="1">
      <c r="A89" s="428"/>
      <c r="B89" s="249"/>
      <c r="C89" s="369"/>
    </row>
    <row r="90" spans="1:3" s="70" customFormat="1" ht="16.5" customHeight="1" thickBot="1">
      <c r="A90" s="250"/>
      <c r="B90" s="251" t="s">
        <v>64</v>
      </c>
      <c r="C90" s="370"/>
    </row>
    <row r="91" spans="1:3" s="104" customFormat="1" ht="12" customHeight="1" thickBot="1">
      <c r="A91" s="394" t="s">
        <v>22</v>
      </c>
      <c r="B91" s="30" t="s">
        <v>387</v>
      </c>
      <c r="C91" s="296">
        <f>SUM(C92:C96)</f>
        <v>105576</v>
      </c>
    </row>
    <row r="92" spans="1:3" ht="12" customHeight="1">
      <c r="A92" s="429" t="s">
        <v>109</v>
      </c>
      <c r="B92" s="9" t="s">
        <v>53</v>
      </c>
      <c r="C92" s="298">
        <v>7030</v>
      </c>
    </row>
    <row r="93" spans="1:3" ht="12" customHeight="1">
      <c r="A93" s="421" t="s">
        <v>110</v>
      </c>
      <c r="B93" s="7" t="s">
        <v>193</v>
      </c>
      <c r="C93" s="299">
        <v>2242</v>
      </c>
    </row>
    <row r="94" spans="1:3" ht="12" customHeight="1">
      <c r="A94" s="421" t="s">
        <v>111</v>
      </c>
      <c r="B94" s="7" t="s">
        <v>152</v>
      </c>
      <c r="C94" s="301">
        <v>64542</v>
      </c>
    </row>
    <row r="95" spans="1:3" ht="12" customHeight="1">
      <c r="A95" s="421" t="s">
        <v>112</v>
      </c>
      <c r="B95" s="10" t="s">
        <v>194</v>
      </c>
      <c r="C95" s="301">
        <v>13500</v>
      </c>
    </row>
    <row r="96" spans="1:3" ht="12" customHeight="1">
      <c r="A96" s="421" t="s">
        <v>123</v>
      </c>
      <c r="B96" s="18" t="s">
        <v>195</v>
      </c>
      <c r="C96" s="301">
        <v>18262</v>
      </c>
    </row>
    <row r="97" spans="1:3" ht="12" customHeight="1">
      <c r="A97" s="421" t="s">
        <v>113</v>
      </c>
      <c r="B97" s="7" t="s">
        <v>388</v>
      </c>
      <c r="C97" s="301"/>
    </row>
    <row r="98" spans="1:3" ht="12" customHeight="1">
      <c r="A98" s="421" t="s">
        <v>114</v>
      </c>
      <c r="B98" s="145" t="s">
        <v>389</v>
      </c>
      <c r="C98" s="301"/>
    </row>
    <row r="99" spans="1:3" ht="12" customHeight="1">
      <c r="A99" s="421" t="s">
        <v>124</v>
      </c>
      <c r="B99" s="146" t="s">
        <v>390</v>
      </c>
      <c r="C99" s="301"/>
    </row>
    <row r="100" spans="1:3" ht="12" customHeight="1">
      <c r="A100" s="421" t="s">
        <v>125</v>
      </c>
      <c r="B100" s="146" t="s">
        <v>391</v>
      </c>
      <c r="C100" s="301"/>
    </row>
    <row r="101" spans="1:3" ht="12" customHeight="1">
      <c r="A101" s="421" t="s">
        <v>126</v>
      </c>
      <c r="B101" s="145" t="s">
        <v>392</v>
      </c>
      <c r="C101" s="301"/>
    </row>
    <row r="102" spans="1:3" ht="12" customHeight="1">
      <c r="A102" s="421" t="s">
        <v>127</v>
      </c>
      <c r="B102" s="145" t="s">
        <v>393</v>
      </c>
      <c r="C102" s="301"/>
    </row>
    <row r="103" spans="1:3" ht="12" customHeight="1">
      <c r="A103" s="421" t="s">
        <v>129</v>
      </c>
      <c r="B103" s="146" t="s">
        <v>394</v>
      </c>
      <c r="C103" s="301"/>
    </row>
    <row r="104" spans="1:3" ht="12" customHeight="1">
      <c r="A104" s="430" t="s">
        <v>196</v>
      </c>
      <c r="B104" s="147" t="s">
        <v>395</v>
      </c>
      <c r="C104" s="301"/>
    </row>
    <row r="105" spans="1:3" ht="12" customHeight="1">
      <c r="A105" s="421" t="s">
        <v>385</v>
      </c>
      <c r="B105" s="147" t="s">
        <v>396</v>
      </c>
      <c r="C105" s="301"/>
    </row>
    <row r="106" spans="1:3" ht="12" customHeight="1" thickBot="1">
      <c r="A106" s="431" t="s">
        <v>386</v>
      </c>
      <c r="B106" s="148" t="s">
        <v>397</v>
      </c>
      <c r="C106" s="305">
        <v>18262</v>
      </c>
    </row>
    <row r="107" spans="1:3" ht="12" customHeight="1" thickBot="1">
      <c r="A107" s="36" t="s">
        <v>23</v>
      </c>
      <c r="B107" s="29" t="s">
        <v>398</v>
      </c>
      <c r="C107" s="297">
        <f>+C108+C110+C112</f>
        <v>136351</v>
      </c>
    </row>
    <row r="108" spans="1:3" ht="12" customHeight="1">
      <c r="A108" s="420" t="s">
        <v>115</v>
      </c>
      <c r="B108" s="7" t="s">
        <v>244</v>
      </c>
      <c r="C108" s="300">
        <v>123861</v>
      </c>
    </row>
    <row r="109" spans="1:3" ht="12" customHeight="1">
      <c r="A109" s="420" t="s">
        <v>116</v>
      </c>
      <c r="B109" s="11" t="s">
        <v>402</v>
      </c>
      <c r="C109" s="300">
        <v>123861</v>
      </c>
    </row>
    <row r="110" spans="1:3" ht="12" customHeight="1">
      <c r="A110" s="420" t="s">
        <v>117</v>
      </c>
      <c r="B110" s="11" t="s">
        <v>197</v>
      </c>
      <c r="C110" s="299">
        <v>7452</v>
      </c>
    </row>
    <row r="111" spans="1:3" ht="12" customHeight="1">
      <c r="A111" s="420" t="s">
        <v>118</v>
      </c>
      <c r="B111" s="11" t="s">
        <v>403</v>
      </c>
      <c r="C111" s="275"/>
    </row>
    <row r="112" spans="1:3" ht="12" customHeight="1">
      <c r="A112" s="420" t="s">
        <v>119</v>
      </c>
      <c r="B112" s="294" t="s">
        <v>247</v>
      </c>
      <c r="C112" s="275">
        <v>5038</v>
      </c>
    </row>
    <row r="113" spans="1:3" ht="12" customHeight="1">
      <c r="A113" s="420" t="s">
        <v>128</v>
      </c>
      <c r="B113" s="293" t="s">
        <v>510</v>
      </c>
      <c r="C113" s="275"/>
    </row>
    <row r="114" spans="1:3" ht="12" customHeight="1">
      <c r="A114" s="420" t="s">
        <v>130</v>
      </c>
      <c r="B114" s="398" t="s">
        <v>408</v>
      </c>
      <c r="C114" s="275"/>
    </row>
    <row r="115" spans="1:3" ht="12" customHeight="1">
      <c r="A115" s="420" t="s">
        <v>198</v>
      </c>
      <c r="B115" s="146" t="s">
        <v>391</v>
      </c>
      <c r="C115" s="275"/>
    </row>
    <row r="116" spans="1:3" ht="12" customHeight="1">
      <c r="A116" s="420" t="s">
        <v>199</v>
      </c>
      <c r="B116" s="146" t="s">
        <v>407</v>
      </c>
      <c r="C116" s="275"/>
    </row>
    <row r="117" spans="1:3" ht="12" customHeight="1">
      <c r="A117" s="420" t="s">
        <v>200</v>
      </c>
      <c r="B117" s="146" t="s">
        <v>406</v>
      </c>
      <c r="C117" s="275"/>
    </row>
    <row r="118" spans="1:3" ht="12" customHeight="1">
      <c r="A118" s="420" t="s">
        <v>399</v>
      </c>
      <c r="B118" s="146" t="s">
        <v>394</v>
      </c>
      <c r="C118" s="275"/>
    </row>
    <row r="119" spans="1:3" ht="12" customHeight="1">
      <c r="A119" s="420" t="s">
        <v>400</v>
      </c>
      <c r="B119" s="146" t="s">
        <v>405</v>
      </c>
      <c r="C119" s="275"/>
    </row>
    <row r="120" spans="1:3" ht="12" customHeight="1" thickBot="1">
      <c r="A120" s="430" t="s">
        <v>401</v>
      </c>
      <c r="B120" s="146" t="s">
        <v>404</v>
      </c>
      <c r="C120" s="276">
        <v>4438</v>
      </c>
    </row>
    <row r="121" spans="1:3" ht="12" customHeight="1" thickBot="1">
      <c r="A121" s="36" t="s">
        <v>24</v>
      </c>
      <c r="B121" s="136" t="s">
        <v>409</v>
      </c>
      <c r="C121" s="297">
        <f>+C122+C123</f>
        <v>0</v>
      </c>
    </row>
    <row r="122" spans="1:3" ht="12" customHeight="1">
      <c r="A122" s="420" t="s">
        <v>98</v>
      </c>
      <c r="B122" s="8" t="s">
        <v>66</v>
      </c>
      <c r="C122" s="300"/>
    </row>
    <row r="123" spans="1:3" ht="12" customHeight="1" thickBot="1">
      <c r="A123" s="422" t="s">
        <v>99</v>
      </c>
      <c r="B123" s="11" t="s">
        <v>67</v>
      </c>
      <c r="C123" s="301"/>
    </row>
    <row r="124" spans="1:3" ht="12" customHeight="1" thickBot="1">
      <c r="A124" s="36" t="s">
        <v>25</v>
      </c>
      <c r="B124" s="136" t="s">
        <v>410</v>
      </c>
      <c r="C124" s="297">
        <f>+C91+C107+C121</f>
        <v>241927</v>
      </c>
    </row>
    <row r="125" spans="1:3" ht="12" customHeight="1" thickBot="1">
      <c r="A125" s="36" t="s">
        <v>26</v>
      </c>
      <c r="B125" s="136" t="s">
        <v>411</v>
      </c>
      <c r="C125" s="297">
        <f>+C126+C127+C128</f>
        <v>106996</v>
      </c>
    </row>
    <row r="126" spans="1:3" s="104" customFormat="1" ht="12" customHeight="1">
      <c r="A126" s="420" t="s">
        <v>102</v>
      </c>
      <c r="B126" s="8" t="s">
        <v>412</v>
      </c>
      <c r="C126" s="275">
        <v>1996</v>
      </c>
    </row>
    <row r="127" spans="1:3" ht="12" customHeight="1">
      <c r="A127" s="420" t="s">
        <v>103</v>
      </c>
      <c r="B127" s="8" t="s">
        <v>413</v>
      </c>
      <c r="C127" s="275">
        <v>75000</v>
      </c>
    </row>
    <row r="128" spans="1:3" ht="12" customHeight="1" thickBot="1">
      <c r="A128" s="430" t="s">
        <v>104</v>
      </c>
      <c r="B128" s="6" t="s">
        <v>414</v>
      </c>
      <c r="C128" s="275">
        <v>30000</v>
      </c>
    </row>
    <row r="129" spans="1:3" ht="12" customHeight="1" thickBot="1">
      <c r="A129" s="36" t="s">
        <v>27</v>
      </c>
      <c r="B129" s="136" t="s">
        <v>464</v>
      </c>
      <c r="C129" s="297">
        <f>+C130+C131+C132+C133</f>
        <v>0</v>
      </c>
    </row>
    <row r="130" spans="1:3" ht="12" customHeight="1">
      <c r="A130" s="420" t="s">
        <v>105</v>
      </c>
      <c r="B130" s="8" t="s">
        <v>415</v>
      </c>
      <c r="C130" s="275"/>
    </row>
    <row r="131" spans="1:3" ht="12" customHeight="1">
      <c r="A131" s="420" t="s">
        <v>106</v>
      </c>
      <c r="B131" s="8" t="s">
        <v>416</v>
      </c>
      <c r="C131" s="275"/>
    </row>
    <row r="132" spans="1:3" ht="12" customHeight="1">
      <c r="A132" s="420" t="s">
        <v>318</v>
      </c>
      <c r="B132" s="8" t="s">
        <v>417</v>
      </c>
      <c r="C132" s="275"/>
    </row>
    <row r="133" spans="1:3" s="104" customFormat="1" ht="12" customHeight="1" thickBot="1">
      <c r="A133" s="430" t="s">
        <v>319</v>
      </c>
      <c r="B133" s="6" t="s">
        <v>418</v>
      </c>
      <c r="C133" s="275"/>
    </row>
    <row r="134" spans="1:11" ht="12" customHeight="1" thickBot="1">
      <c r="A134" s="36" t="s">
        <v>28</v>
      </c>
      <c r="B134" s="136" t="s">
        <v>419</v>
      </c>
      <c r="C134" s="303">
        <f>+C135+C136+C137+C138</f>
        <v>0</v>
      </c>
      <c r="K134" s="258"/>
    </row>
    <row r="135" spans="1:3" ht="12.75">
      <c r="A135" s="420" t="s">
        <v>107</v>
      </c>
      <c r="B135" s="8" t="s">
        <v>420</v>
      </c>
      <c r="C135" s="275"/>
    </row>
    <row r="136" spans="1:3" ht="12" customHeight="1">
      <c r="A136" s="420" t="s">
        <v>108</v>
      </c>
      <c r="B136" s="8" t="s">
        <v>430</v>
      </c>
      <c r="C136" s="275"/>
    </row>
    <row r="137" spans="1:3" s="104" customFormat="1" ht="12" customHeight="1">
      <c r="A137" s="420" t="s">
        <v>331</v>
      </c>
      <c r="B137" s="8" t="s">
        <v>421</v>
      </c>
      <c r="C137" s="275"/>
    </row>
    <row r="138" spans="1:3" s="104" customFormat="1" ht="12" customHeight="1" thickBot="1">
      <c r="A138" s="430" t="s">
        <v>332</v>
      </c>
      <c r="B138" s="6" t="s">
        <v>422</v>
      </c>
      <c r="C138" s="275"/>
    </row>
    <row r="139" spans="1:3" s="104" customFormat="1" ht="12" customHeight="1" thickBot="1">
      <c r="A139" s="36" t="s">
        <v>29</v>
      </c>
      <c r="B139" s="136" t="s">
        <v>423</v>
      </c>
      <c r="C139" s="306">
        <f>+C140+C141+C142+C143</f>
        <v>0</v>
      </c>
    </row>
    <row r="140" spans="1:3" s="104" customFormat="1" ht="12" customHeight="1">
      <c r="A140" s="420" t="s">
        <v>191</v>
      </c>
      <c r="B140" s="8" t="s">
        <v>424</v>
      </c>
      <c r="C140" s="275"/>
    </row>
    <row r="141" spans="1:3" s="104" customFormat="1" ht="12" customHeight="1">
      <c r="A141" s="420" t="s">
        <v>192</v>
      </c>
      <c r="B141" s="8" t="s">
        <v>425</v>
      </c>
      <c r="C141" s="275"/>
    </row>
    <row r="142" spans="1:3" s="104" customFormat="1" ht="12" customHeight="1">
      <c r="A142" s="420" t="s">
        <v>246</v>
      </c>
      <c r="B142" s="8" t="s">
        <v>426</v>
      </c>
      <c r="C142" s="275"/>
    </row>
    <row r="143" spans="1:3" ht="12.75" customHeight="1" thickBot="1">
      <c r="A143" s="420" t="s">
        <v>334</v>
      </c>
      <c r="B143" s="8" t="s">
        <v>427</v>
      </c>
      <c r="C143" s="275"/>
    </row>
    <row r="144" spans="1:3" ht="12" customHeight="1" thickBot="1">
      <c r="A144" s="36" t="s">
        <v>30</v>
      </c>
      <c r="B144" s="136" t="s">
        <v>428</v>
      </c>
      <c r="C144" s="414">
        <f>+C125+C129+C134+C139</f>
        <v>106996</v>
      </c>
    </row>
    <row r="145" spans="1:3" ht="15" customHeight="1" thickBot="1">
      <c r="A145" s="432" t="s">
        <v>31</v>
      </c>
      <c r="B145" s="382" t="s">
        <v>429</v>
      </c>
      <c r="C145" s="414">
        <f>+C124+C144</f>
        <v>348923</v>
      </c>
    </row>
    <row r="146" ht="13.5" thickBot="1"/>
    <row r="147" spans="1:3" ht="15" customHeight="1" thickBot="1">
      <c r="A147" s="255" t="s">
        <v>218</v>
      </c>
      <c r="B147" s="256"/>
      <c r="C147" s="133">
        <v>0</v>
      </c>
    </row>
    <row r="148" spans="1:3" ht="14.25" customHeight="1" thickBot="1">
      <c r="A148" s="255" t="s">
        <v>219</v>
      </c>
      <c r="B148" s="256"/>
      <c r="C14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83" customWidth="1"/>
    <col min="2" max="2" width="91.625" style="383" customWidth="1"/>
    <col min="3" max="3" width="21.625" style="384" customWidth="1"/>
    <col min="4" max="4" width="9.00390625" style="399" customWidth="1"/>
    <col min="5" max="16384" width="9.375" style="399" customWidth="1"/>
  </cols>
  <sheetData>
    <row r="1" spans="1:3" ht="37.5" customHeight="1">
      <c r="A1" s="798" t="s">
        <v>19</v>
      </c>
      <c r="B1" s="798"/>
      <c r="C1" s="798"/>
    </row>
    <row r="2" spans="1:3" s="400" customFormat="1" ht="12" customHeight="1" thickBot="1">
      <c r="A2" s="797" t="s">
        <v>163</v>
      </c>
      <c r="B2" s="797"/>
      <c r="C2" s="307" t="s">
        <v>245</v>
      </c>
    </row>
    <row r="3" spans="1:3" s="401" customFormat="1" ht="12" customHeight="1" thickBot="1">
      <c r="A3" s="22" t="s">
        <v>79</v>
      </c>
      <c r="B3" s="23" t="s">
        <v>21</v>
      </c>
      <c r="C3" s="42" t="s">
        <v>273</v>
      </c>
    </row>
    <row r="4" spans="1:3" s="401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19" t="s">
        <v>22</v>
      </c>
      <c r="B5" s="20" t="s">
        <v>274</v>
      </c>
      <c r="C5" s="297">
        <f>+C6+C7+C8+C9+C10+C11</f>
        <v>796913</v>
      </c>
    </row>
    <row r="6" spans="1:3" s="401" customFormat="1" ht="12" customHeight="1">
      <c r="A6" s="14" t="s">
        <v>109</v>
      </c>
      <c r="B6" s="402" t="s">
        <v>275</v>
      </c>
      <c r="C6" s="300">
        <v>253915</v>
      </c>
    </row>
    <row r="7" spans="1:3" s="401" customFormat="1" ht="12" customHeight="1">
      <c r="A7" s="13" t="s">
        <v>110</v>
      </c>
      <c r="B7" s="403" t="s">
        <v>276</v>
      </c>
      <c r="C7" s="299">
        <v>192207</v>
      </c>
    </row>
    <row r="8" spans="1:3" s="401" customFormat="1" ht="12" customHeight="1">
      <c r="A8" s="13" t="s">
        <v>111</v>
      </c>
      <c r="B8" s="403" t="s">
        <v>277</v>
      </c>
      <c r="C8" s="299">
        <v>317734</v>
      </c>
    </row>
    <row r="9" spans="1:3" s="401" customFormat="1" ht="12" customHeight="1">
      <c r="A9" s="13" t="s">
        <v>112</v>
      </c>
      <c r="B9" s="403" t="s">
        <v>278</v>
      </c>
      <c r="C9" s="299">
        <v>23953</v>
      </c>
    </row>
    <row r="10" spans="1:3" s="401" customFormat="1" ht="12" customHeight="1">
      <c r="A10" s="13" t="s">
        <v>160</v>
      </c>
      <c r="B10" s="403" t="s">
        <v>279</v>
      </c>
      <c r="C10" s="299">
        <v>9104</v>
      </c>
    </row>
    <row r="11" spans="1:3" s="401" customFormat="1" ht="12" customHeight="1" thickBot="1">
      <c r="A11" s="15" t="s">
        <v>113</v>
      </c>
      <c r="B11" s="404" t="s">
        <v>280</v>
      </c>
      <c r="C11" s="299"/>
    </row>
    <row r="12" spans="1:3" s="401" customFormat="1" ht="12" customHeight="1" thickBot="1">
      <c r="A12" s="19" t="s">
        <v>23</v>
      </c>
      <c r="B12" s="292" t="s">
        <v>281</v>
      </c>
      <c r="C12" s="297">
        <f>+C13+C14+C15+C16+C17</f>
        <v>316442</v>
      </c>
    </row>
    <row r="13" spans="1:3" s="401" customFormat="1" ht="12" customHeight="1">
      <c r="A13" s="14" t="s">
        <v>115</v>
      </c>
      <c r="B13" s="402" t="s">
        <v>282</v>
      </c>
      <c r="C13" s="300"/>
    </row>
    <row r="14" spans="1:3" s="401" customFormat="1" ht="12" customHeight="1">
      <c r="A14" s="13" t="s">
        <v>116</v>
      </c>
      <c r="B14" s="403" t="s">
        <v>283</v>
      </c>
      <c r="C14" s="299"/>
    </row>
    <row r="15" spans="1:3" s="401" customFormat="1" ht="12" customHeight="1">
      <c r="A15" s="13" t="s">
        <v>117</v>
      </c>
      <c r="B15" s="403" t="s">
        <v>504</v>
      </c>
      <c r="C15" s="299"/>
    </row>
    <row r="16" spans="1:3" s="401" customFormat="1" ht="12" customHeight="1">
      <c r="A16" s="13" t="s">
        <v>118</v>
      </c>
      <c r="B16" s="403" t="s">
        <v>505</v>
      </c>
      <c r="C16" s="299"/>
    </row>
    <row r="17" spans="1:3" s="401" customFormat="1" ht="12" customHeight="1">
      <c r="A17" s="13" t="s">
        <v>119</v>
      </c>
      <c r="B17" s="403" t="s">
        <v>284</v>
      </c>
      <c r="C17" s="299">
        <v>316442</v>
      </c>
    </row>
    <row r="18" spans="1:3" s="401" customFormat="1" ht="12" customHeight="1" thickBot="1">
      <c r="A18" s="15" t="s">
        <v>128</v>
      </c>
      <c r="B18" s="404" t="s">
        <v>285</v>
      </c>
      <c r="C18" s="301"/>
    </row>
    <row r="19" spans="1:3" s="401" customFormat="1" ht="12" customHeight="1" thickBot="1">
      <c r="A19" s="19" t="s">
        <v>24</v>
      </c>
      <c r="B19" s="20" t="s">
        <v>286</v>
      </c>
      <c r="C19" s="297">
        <f>+C20+C21+C22+C23+C24</f>
        <v>0</v>
      </c>
    </row>
    <row r="20" spans="1:3" s="401" customFormat="1" ht="12" customHeight="1">
      <c r="A20" s="14" t="s">
        <v>98</v>
      </c>
      <c r="B20" s="402" t="s">
        <v>287</v>
      </c>
      <c r="C20" s="300"/>
    </row>
    <row r="21" spans="1:3" s="401" customFormat="1" ht="12" customHeight="1">
      <c r="A21" s="13" t="s">
        <v>99</v>
      </c>
      <c r="B21" s="403" t="s">
        <v>288</v>
      </c>
      <c r="C21" s="299"/>
    </row>
    <row r="22" spans="1:3" s="401" customFormat="1" ht="12" customHeight="1">
      <c r="A22" s="13" t="s">
        <v>100</v>
      </c>
      <c r="B22" s="403" t="s">
        <v>506</v>
      </c>
      <c r="C22" s="299"/>
    </row>
    <row r="23" spans="1:3" s="401" customFormat="1" ht="12" customHeight="1">
      <c r="A23" s="13" t="s">
        <v>101</v>
      </c>
      <c r="B23" s="403" t="s">
        <v>507</v>
      </c>
      <c r="C23" s="299"/>
    </row>
    <row r="24" spans="1:3" s="401" customFormat="1" ht="12" customHeight="1">
      <c r="A24" s="13" t="s">
        <v>181</v>
      </c>
      <c r="B24" s="403" t="s">
        <v>289</v>
      </c>
      <c r="C24" s="299"/>
    </row>
    <row r="25" spans="1:3" s="401" customFormat="1" ht="12" customHeight="1" thickBot="1">
      <c r="A25" s="15" t="s">
        <v>182</v>
      </c>
      <c r="B25" s="404" t="s">
        <v>290</v>
      </c>
      <c r="C25" s="301"/>
    </row>
    <row r="26" spans="1:3" s="401" customFormat="1" ht="12" customHeight="1" thickBot="1">
      <c r="A26" s="19" t="s">
        <v>183</v>
      </c>
      <c r="B26" s="20" t="s">
        <v>291</v>
      </c>
      <c r="C26" s="303">
        <f>+C27+C30+C31+C32</f>
        <v>358083</v>
      </c>
    </row>
    <row r="27" spans="1:3" s="401" customFormat="1" ht="12" customHeight="1">
      <c r="A27" s="14" t="s">
        <v>292</v>
      </c>
      <c r="B27" s="402" t="s">
        <v>298</v>
      </c>
      <c r="C27" s="397">
        <f>+C28+C29</f>
        <v>322576</v>
      </c>
    </row>
    <row r="28" spans="1:3" s="401" customFormat="1" ht="12" customHeight="1">
      <c r="A28" s="13" t="s">
        <v>293</v>
      </c>
      <c r="B28" s="403" t="s">
        <v>299</v>
      </c>
      <c r="C28" s="299">
        <v>128000</v>
      </c>
    </row>
    <row r="29" spans="1:3" s="401" customFormat="1" ht="12" customHeight="1">
      <c r="A29" s="13" t="s">
        <v>294</v>
      </c>
      <c r="B29" s="403" t="s">
        <v>300</v>
      </c>
      <c r="C29" s="299">
        <v>194576</v>
      </c>
    </row>
    <row r="30" spans="1:3" s="401" customFormat="1" ht="12" customHeight="1">
      <c r="A30" s="13" t="s">
        <v>295</v>
      </c>
      <c r="B30" s="403" t="s">
        <v>301</v>
      </c>
      <c r="C30" s="299">
        <v>25507</v>
      </c>
    </row>
    <row r="31" spans="1:3" s="401" customFormat="1" ht="12" customHeight="1">
      <c r="A31" s="13" t="s">
        <v>296</v>
      </c>
      <c r="B31" s="403" t="s">
        <v>302</v>
      </c>
      <c r="C31" s="299">
        <v>3500</v>
      </c>
    </row>
    <row r="32" spans="1:3" s="401" customFormat="1" ht="12" customHeight="1" thickBot="1">
      <c r="A32" s="15" t="s">
        <v>297</v>
      </c>
      <c r="B32" s="404" t="s">
        <v>303</v>
      </c>
      <c r="C32" s="301">
        <v>6500</v>
      </c>
    </row>
    <row r="33" spans="1:3" s="401" customFormat="1" ht="12" customHeight="1" thickBot="1">
      <c r="A33" s="19" t="s">
        <v>26</v>
      </c>
      <c r="B33" s="20" t="s">
        <v>304</v>
      </c>
      <c r="C33" s="297">
        <f>SUM(C34:C43)</f>
        <v>167181</v>
      </c>
    </row>
    <row r="34" spans="1:3" s="401" customFormat="1" ht="12" customHeight="1">
      <c r="A34" s="14" t="s">
        <v>102</v>
      </c>
      <c r="B34" s="402" t="s">
        <v>307</v>
      </c>
      <c r="C34" s="300">
        <v>50</v>
      </c>
    </row>
    <row r="35" spans="1:3" s="401" customFormat="1" ht="12" customHeight="1">
      <c r="A35" s="13" t="s">
        <v>103</v>
      </c>
      <c r="B35" s="403" t="s">
        <v>308</v>
      </c>
      <c r="C35" s="299">
        <v>20605</v>
      </c>
    </row>
    <row r="36" spans="1:3" s="401" customFormat="1" ht="12" customHeight="1">
      <c r="A36" s="13" t="s">
        <v>104</v>
      </c>
      <c r="B36" s="403" t="s">
        <v>309</v>
      </c>
      <c r="C36" s="299">
        <v>58918</v>
      </c>
    </row>
    <row r="37" spans="1:3" s="401" customFormat="1" ht="12" customHeight="1">
      <c r="A37" s="13" t="s">
        <v>185</v>
      </c>
      <c r="B37" s="403" t="s">
        <v>310</v>
      </c>
      <c r="C37" s="299">
        <v>13280</v>
      </c>
    </row>
    <row r="38" spans="1:3" s="401" customFormat="1" ht="12" customHeight="1">
      <c r="A38" s="13" t="s">
        <v>186</v>
      </c>
      <c r="B38" s="403" t="s">
        <v>311</v>
      </c>
      <c r="C38" s="299">
        <v>27470</v>
      </c>
    </row>
    <row r="39" spans="1:3" s="401" customFormat="1" ht="12" customHeight="1">
      <c r="A39" s="13" t="s">
        <v>187</v>
      </c>
      <c r="B39" s="403" t="s">
        <v>312</v>
      </c>
      <c r="C39" s="299">
        <v>25190</v>
      </c>
    </row>
    <row r="40" spans="1:3" s="401" customFormat="1" ht="12" customHeight="1">
      <c r="A40" s="13" t="s">
        <v>188</v>
      </c>
      <c r="B40" s="403" t="s">
        <v>313</v>
      </c>
      <c r="C40" s="299">
        <v>21318</v>
      </c>
    </row>
    <row r="41" spans="1:3" s="401" customFormat="1" ht="12" customHeight="1">
      <c r="A41" s="13" t="s">
        <v>189</v>
      </c>
      <c r="B41" s="403" t="s">
        <v>314</v>
      </c>
      <c r="C41" s="299">
        <v>350</v>
      </c>
    </row>
    <row r="42" spans="1:3" s="401" customFormat="1" ht="12" customHeight="1">
      <c r="A42" s="13" t="s">
        <v>305</v>
      </c>
      <c r="B42" s="403" t="s">
        <v>315</v>
      </c>
      <c r="C42" s="302"/>
    </row>
    <row r="43" spans="1:3" s="401" customFormat="1" ht="12" customHeight="1" thickBot="1">
      <c r="A43" s="15" t="s">
        <v>306</v>
      </c>
      <c r="B43" s="404" t="s">
        <v>316</v>
      </c>
      <c r="C43" s="391"/>
    </row>
    <row r="44" spans="1:3" s="401" customFormat="1" ht="12" customHeight="1" thickBot="1">
      <c r="A44" s="19" t="s">
        <v>27</v>
      </c>
      <c r="B44" s="20" t="s">
        <v>317</v>
      </c>
      <c r="C44" s="297">
        <f>SUM(C45:C49)</f>
        <v>0</v>
      </c>
    </row>
    <row r="45" spans="1:3" s="401" customFormat="1" ht="12" customHeight="1">
      <c r="A45" s="14" t="s">
        <v>105</v>
      </c>
      <c r="B45" s="402" t="s">
        <v>321</v>
      </c>
      <c r="C45" s="448"/>
    </row>
    <row r="46" spans="1:3" s="401" customFormat="1" ht="12" customHeight="1">
      <c r="A46" s="13" t="s">
        <v>106</v>
      </c>
      <c r="B46" s="403" t="s">
        <v>322</v>
      </c>
      <c r="C46" s="302"/>
    </row>
    <row r="47" spans="1:3" s="401" customFormat="1" ht="12" customHeight="1">
      <c r="A47" s="13" t="s">
        <v>318</v>
      </c>
      <c r="B47" s="403" t="s">
        <v>323</v>
      </c>
      <c r="C47" s="302"/>
    </row>
    <row r="48" spans="1:3" s="401" customFormat="1" ht="12" customHeight="1">
      <c r="A48" s="13" t="s">
        <v>319</v>
      </c>
      <c r="B48" s="403" t="s">
        <v>324</v>
      </c>
      <c r="C48" s="302"/>
    </row>
    <row r="49" spans="1:3" s="401" customFormat="1" ht="12" customHeight="1" thickBot="1">
      <c r="A49" s="15" t="s">
        <v>320</v>
      </c>
      <c r="B49" s="404" t="s">
        <v>325</v>
      </c>
      <c r="C49" s="391"/>
    </row>
    <row r="50" spans="1:3" s="401" customFormat="1" ht="12" customHeight="1" thickBot="1">
      <c r="A50" s="19" t="s">
        <v>190</v>
      </c>
      <c r="B50" s="20" t="s">
        <v>326</v>
      </c>
      <c r="C50" s="297">
        <f>SUM(C51:C53)</f>
        <v>34165</v>
      </c>
    </row>
    <row r="51" spans="1:3" s="401" customFormat="1" ht="12" customHeight="1">
      <c r="A51" s="14" t="s">
        <v>107</v>
      </c>
      <c r="B51" s="402" t="s">
        <v>327</v>
      </c>
      <c r="C51" s="300"/>
    </row>
    <row r="52" spans="1:3" s="401" customFormat="1" ht="12" customHeight="1">
      <c r="A52" s="13" t="s">
        <v>108</v>
      </c>
      <c r="B52" s="403" t="s">
        <v>328</v>
      </c>
      <c r="C52" s="299"/>
    </row>
    <row r="53" spans="1:3" s="401" customFormat="1" ht="12" customHeight="1">
      <c r="A53" s="13" t="s">
        <v>331</v>
      </c>
      <c r="B53" s="403" t="s">
        <v>329</v>
      </c>
      <c r="C53" s="299">
        <v>34165</v>
      </c>
    </row>
    <row r="54" spans="1:3" s="401" customFormat="1" ht="12" customHeight="1" thickBot="1">
      <c r="A54" s="15" t="s">
        <v>332</v>
      </c>
      <c r="B54" s="404" t="s">
        <v>330</v>
      </c>
      <c r="C54" s="301"/>
    </row>
    <row r="55" spans="1:3" s="401" customFormat="1" ht="12" customHeight="1" thickBot="1">
      <c r="A55" s="19" t="s">
        <v>29</v>
      </c>
      <c r="B55" s="292" t="s">
        <v>333</v>
      </c>
      <c r="C55" s="297">
        <f>SUM(C56:C58)</f>
        <v>12028</v>
      </c>
    </row>
    <row r="56" spans="1:3" s="401" customFormat="1" ht="12" customHeight="1">
      <c r="A56" s="14" t="s">
        <v>191</v>
      </c>
      <c r="B56" s="402" t="s">
        <v>335</v>
      </c>
      <c r="C56" s="302"/>
    </row>
    <row r="57" spans="1:3" s="401" customFormat="1" ht="12" customHeight="1">
      <c r="A57" s="13" t="s">
        <v>192</v>
      </c>
      <c r="B57" s="403" t="s">
        <v>509</v>
      </c>
      <c r="C57" s="302"/>
    </row>
    <row r="58" spans="1:3" s="401" customFormat="1" ht="12" customHeight="1">
      <c r="A58" s="13" t="s">
        <v>246</v>
      </c>
      <c r="B58" s="403" t="s">
        <v>336</v>
      </c>
      <c r="C58" s="302">
        <v>12028</v>
      </c>
    </row>
    <row r="59" spans="1:3" s="401" customFormat="1" ht="12" customHeight="1" thickBot="1">
      <c r="A59" s="15" t="s">
        <v>334</v>
      </c>
      <c r="B59" s="404" t="s">
        <v>337</v>
      </c>
      <c r="C59" s="302"/>
    </row>
    <row r="60" spans="1:3" s="401" customFormat="1" ht="12" customHeight="1" thickBot="1">
      <c r="A60" s="19" t="s">
        <v>30</v>
      </c>
      <c r="B60" s="20" t="s">
        <v>338</v>
      </c>
      <c r="C60" s="303">
        <f>+C5+C12+C19+C26+C33+C44+C50+C55</f>
        <v>1684812</v>
      </c>
    </row>
    <row r="61" spans="1:3" s="401" customFormat="1" ht="12" customHeight="1" thickBot="1">
      <c r="A61" s="405" t="s">
        <v>339</v>
      </c>
      <c r="B61" s="292" t="s">
        <v>340</v>
      </c>
      <c r="C61" s="297">
        <f>SUM(C62:C64)</f>
        <v>0</v>
      </c>
    </row>
    <row r="62" spans="1:3" s="401" customFormat="1" ht="12" customHeight="1">
      <c r="A62" s="14" t="s">
        <v>373</v>
      </c>
      <c r="B62" s="402" t="s">
        <v>341</v>
      </c>
      <c r="C62" s="302"/>
    </row>
    <row r="63" spans="1:3" s="401" customFormat="1" ht="12" customHeight="1">
      <c r="A63" s="13" t="s">
        <v>382</v>
      </c>
      <c r="B63" s="403" t="s">
        <v>342</v>
      </c>
      <c r="C63" s="302"/>
    </row>
    <row r="64" spans="1:3" s="401" customFormat="1" ht="12" customHeight="1" thickBot="1">
      <c r="A64" s="15" t="s">
        <v>383</v>
      </c>
      <c r="B64" s="406" t="s">
        <v>343</v>
      </c>
      <c r="C64" s="302"/>
    </row>
    <row r="65" spans="1:3" s="401" customFormat="1" ht="12" customHeight="1" thickBot="1">
      <c r="A65" s="405" t="s">
        <v>344</v>
      </c>
      <c r="B65" s="292" t="s">
        <v>345</v>
      </c>
      <c r="C65" s="297">
        <f>SUM(C66:C69)</f>
        <v>0</v>
      </c>
    </row>
    <row r="66" spans="1:3" s="401" customFormat="1" ht="12" customHeight="1">
      <c r="A66" s="14" t="s">
        <v>161</v>
      </c>
      <c r="B66" s="402" t="s">
        <v>346</v>
      </c>
      <c r="C66" s="302"/>
    </row>
    <row r="67" spans="1:3" s="401" customFormat="1" ht="12" customHeight="1">
      <c r="A67" s="13" t="s">
        <v>162</v>
      </c>
      <c r="B67" s="403" t="s">
        <v>347</v>
      </c>
      <c r="C67" s="302"/>
    </row>
    <row r="68" spans="1:3" s="401" customFormat="1" ht="12" customHeight="1">
      <c r="A68" s="13" t="s">
        <v>374</v>
      </c>
      <c r="B68" s="403" t="s">
        <v>348</v>
      </c>
      <c r="C68" s="302"/>
    </row>
    <row r="69" spans="1:3" s="401" customFormat="1" ht="12" customHeight="1" thickBot="1">
      <c r="A69" s="15" t="s">
        <v>375</v>
      </c>
      <c r="B69" s="404" t="s">
        <v>349</v>
      </c>
      <c r="C69" s="302"/>
    </row>
    <row r="70" spans="1:3" s="401" customFormat="1" ht="12" customHeight="1" thickBot="1">
      <c r="A70" s="405" t="s">
        <v>350</v>
      </c>
      <c r="B70" s="292" t="s">
        <v>351</v>
      </c>
      <c r="C70" s="297">
        <f>SUM(C71:C72)</f>
        <v>244015</v>
      </c>
    </row>
    <row r="71" spans="1:3" s="401" customFormat="1" ht="12" customHeight="1">
      <c r="A71" s="14" t="s">
        <v>376</v>
      </c>
      <c r="B71" s="402" t="s">
        <v>352</v>
      </c>
      <c r="C71" s="302">
        <v>244015</v>
      </c>
    </row>
    <row r="72" spans="1:3" s="401" customFormat="1" ht="12" customHeight="1" thickBot="1">
      <c r="A72" s="15" t="s">
        <v>377</v>
      </c>
      <c r="B72" s="404" t="s">
        <v>353</v>
      </c>
      <c r="C72" s="302"/>
    </row>
    <row r="73" spans="1:3" s="401" customFormat="1" ht="12" customHeight="1" thickBot="1">
      <c r="A73" s="405" t="s">
        <v>354</v>
      </c>
      <c r="B73" s="292" t="s">
        <v>355</v>
      </c>
      <c r="C73" s="297">
        <f>SUM(C74:C76)</f>
        <v>0</v>
      </c>
    </row>
    <row r="74" spans="1:3" s="401" customFormat="1" ht="12" customHeight="1">
      <c r="A74" s="14" t="s">
        <v>378</v>
      </c>
      <c r="B74" s="402" t="s">
        <v>356</v>
      </c>
      <c r="C74" s="302"/>
    </row>
    <row r="75" spans="1:3" s="401" customFormat="1" ht="12" customHeight="1">
      <c r="A75" s="13" t="s">
        <v>379</v>
      </c>
      <c r="B75" s="403" t="s">
        <v>357</v>
      </c>
      <c r="C75" s="302"/>
    </row>
    <row r="76" spans="1:3" s="401" customFormat="1" ht="12" customHeight="1" thickBot="1">
      <c r="A76" s="15" t="s">
        <v>380</v>
      </c>
      <c r="B76" s="404" t="s">
        <v>358</v>
      </c>
      <c r="C76" s="302"/>
    </row>
    <row r="77" spans="1:3" s="401" customFormat="1" ht="12" customHeight="1" thickBot="1">
      <c r="A77" s="405" t="s">
        <v>359</v>
      </c>
      <c r="B77" s="292" t="s">
        <v>381</v>
      </c>
      <c r="C77" s="297">
        <f>SUM(C78:C81)</f>
        <v>0</v>
      </c>
    </row>
    <row r="78" spans="1:3" s="401" customFormat="1" ht="12" customHeight="1">
      <c r="A78" s="407" t="s">
        <v>360</v>
      </c>
      <c r="B78" s="402" t="s">
        <v>361</v>
      </c>
      <c r="C78" s="302"/>
    </row>
    <row r="79" spans="1:3" s="401" customFormat="1" ht="12" customHeight="1">
      <c r="A79" s="408" t="s">
        <v>362</v>
      </c>
      <c r="B79" s="403" t="s">
        <v>363</v>
      </c>
      <c r="C79" s="302"/>
    </row>
    <row r="80" spans="1:3" s="401" customFormat="1" ht="13.5" customHeight="1">
      <c r="A80" s="408" t="s">
        <v>364</v>
      </c>
      <c r="B80" s="403" t="s">
        <v>365</v>
      </c>
      <c r="C80" s="302"/>
    </row>
    <row r="81" spans="1:3" s="401" customFormat="1" ht="15.75" customHeight="1" thickBot="1">
      <c r="A81" s="409" t="s">
        <v>366</v>
      </c>
      <c r="B81" s="404" t="s">
        <v>367</v>
      </c>
      <c r="C81" s="302"/>
    </row>
    <row r="82" spans="1:3" s="401" customFormat="1" ht="16.5" customHeight="1" thickBot="1">
      <c r="A82" s="405" t="s">
        <v>368</v>
      </c>
      <c r="B82" s="292" t="s">
        <v>369</v>
      </c>
      <c r="C82" s="449"/>
    </row>
    <row r="83" spans="1:3" s="401" customFormat="1" ht="83.25" customHeight="1" thickBot="1">
      <c r="A83" s="405" t="s">
        <v>370</v>
      </c>
      <c r="B83" s="410" t="s">
        <v>371</v>
      </c>
      <c r="C83" s="303">
        <f>+C61+C65+C70+C73+C77+C82</f>
        <v>244015</v>
      </c>
    </row>
    <row r="84" spans="1:3" ht="16.5" customHeight="1" thickBot="1">
      <c r="A84" s="411" t="s">
        <v>384</v>
      </c>
      <c r="B84" s="412" t="s">
        <v>372</v>
      </c>
      <c r="C84" s="303">
        <f>+C60+C83</f>
        <v>1928827</v>
      </c>
    </row>
    <row r="85" spans="1:3" s="413" customFormat="1" ht="16.5" customHeight="1">
      <c r="A85" s="4"/>
      <c r="B85" s="5"/>
      <c r="C85" s="304"/>
    </row>
    <row r="86" spans="1:3" ht="37.5" customHeight="1">
      <c r="A86" s="798" t="s">
        <v>51</v>
      </c>
      <c r="B86" s="798"/>
      <c r="C86" s="798"/>
    </row>
    <row r="87" spans="1:3" s="400" customFormat="1" ht="12" customHeight="1" thickBot="1">
      <c r="A87" s="800" t="s">
        <v>164</v>
      </c>
      <c r="B87" s="800"/>
      <c r="C87" s="143" t="s">
        <v>245</v>
      </c>
    </row>
    <row r="88" spans="1:3" ht="12" customHeight="1" thickBot="1">
      <c r="A88" s="22" t="s">
        <v>79</v>
      </c>
      <c r="B88" s="23" t="s">
        <v>52</v>
      </c>
      <c r="C88" s="42" t="s">
        <v>273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22</v>
      </c>
      <c r="B90" s="30" t="s">
        <v>387</v>
      </c>
      <c r="C90" s="296">
        <f>SUM(C91:C95)</f>
        <v>1421082</v>
      </c>
    </row>
    <row r="91" spans="1:3" ht="12" customHeight="1">
      <c r="A91" s="16" t="s">
        <v>109</v>
      </c>
      <c r="B91" s="9" t="s">
        <v>53</v>
      </c>
      <c r="C91" s="298">
        <v>473021</v>
      </c>
    </row>
    <row r="92" spans="1:3" ht="12" customHeight="1">
      <c r="A92" s="13" t="s">
        <v>110</v>
      </c>
      <c r="B92" s="7" t="s">
        <v>193</v>
      </c>
      <c r="C92" s="299">
        <v>111636</v>
      </c>
    </row>
    <row r="93" spans="1:3" ht="12" customHeight="1">
      <c r="A93" s="13" t="s">
        <v>111</v>
      </c>
      <c r="B93" s="7" t="s">
        <v>152</v>
      </c>
      <c r="C93" s="301">
        <v>467442</v>
      </c>
    </row>
    <row r="94" spans="1:3" ht="12" customHeight="1">
      <c r="A94" s="13" t="s">
        <v>112</v>
      </c>
      <c r="B94" s="10" t="s">
        <v>194</v>
      </c>
      <c r="C94" s="301">
        <v>252000</v>
      </c>
    </row>
    <row r="95" spans="1:3" ht="12" customHeight="1">
      <c r="A95" s="13" t="s">
        <v>123</v>
      </c>
      <c r="B95" s="18" t="s">
        <v>195</v>
      </c>
      <c r="C95" s="301">
        <v>116983</v>
      </c>
    </row>
    <row r="96" spans="1:3" ht="12" customHeight="1">
      <c r="A96" s="13" t="s">
        <v>113</v>
      </c>
      <c r="B96" s="7" t="s">
        <v>388</v>
      </c>
      <c r="C96" s="301"/>
    </row>
    <row r="97" spans="1:3" ht="12" customHeight="1">
      <c r="A97" s="13" t="s">
        <v>114</v>
      </c>
      <c r="B97" s="145" t="s">
        <v>389</v>
      </c>
      <c r="C97" s="301"/>
    </row>
    <row r="98" spans="1:3" ht="12" customHeight="1">
      <c r="A98" s="13" t="s">
        <v>124</v>
      </c>
      <c r="B98" s="146" t="s">
        <v>390</v>
      </c>
      <c r="C98" s="301"/>
    </row>
    <row r="99" spans="1:3" ht="12" customHeight="1">
      <c r="A99" s="13" t="s">
        <v>125</v>
      </c>
      <c r="B99" s="146" t="s">
        <v>391</v>
      </c>
      <c r="C99" s="301"/>
    </row>
    <row r="100" spans="1:3" ht="12" customHeight="1">
      <c r="A100" s="13" t="s">
        <v>126</v>
      </c>
      <c r="B100" s="145" t="s">
        <v>392</v>
      </c>
      <c r="C100" s="301">
        <v>104040</v>
      </c>
    </row>
    <row r="101" spans="1:3" ht="12" customHeight="1">
      <c r="A101" s="13" t="s">
        <v>127</v>
      </c>
      <c r="B101" s="145" t="s">
        <v>393</v>
      </c>
      <c r="C101" s="301"/>
    </row>
    <row r="102" spans="1:3" ht="12" customHeight="1">
      <c r="A102" s="13" t="s">
        <v>129</v>
      </c>
      <c r="B102" s="146" t="s">
        <v>394</v>
      </c>
      <c r="C102" s="301"/>
    </row>
    <row r="103" spans="1:3" ht="12" customHeight="1">
      <c r="A103" s="12" t="s">
        <v>196</v>
      </c>
      <c r="B103" s="147" t="s">
        <v>395</v>
      </c>
      <c r="C103" s="301"/>
    </row>
    <row r="104" spans="1:3" ht="12" customHeight="1">
      <c r="A104" s="13" t="s">
        <v>385</v>
      </c>
      <c r="B104" s="147" t="s">
        <v>396</v>
      </c>
      <c r="C104" s="301"/>
    </row>
    <row r="105" spans="1:3" ht="12" customHeight="1" thickBot="1">
      <c r="A105" s="17" t="s">
        <v>386</v>
      </c>
      <c r="B105" s="148" t="s">
        <v>397</v>
      </c>
      <c r="C105" s="305">
        <v>12943</v>
      </c>
    </row>
    <row r="106" spans="1:3" ht="12" customHeight="1" thickBot="1">
      <c r="A106" s="19" t="s">
        <v>23</v>
      </c>
      <c r="B106" s="29" t="s">
        <v>398</v>
      </c>
      <c r="C106" s="297">
        <f>+C107+C109+C111</f>
        <v>41210</v>
      </c>
    </row>
    <row r="107" spans="1:3" ht="12" customHeight="1">
      <c r="A107" s="14" t="s">
        <v>115</v>
      </c>
      <c r="B107" s="7" t="s">
        <v>244</v>
      </c>
      <c r="C107" s="300">
        <v>32479</v>
      </c>
    </row>
    <row r="108" spans="1:3" ht="12" customHeight="1">
      <c r="A108" s="14" t="s">
        <v>116</v>
      </c>
      <c r="B108" s="11" t="s">
        <v>402</v>
      </c>
      <c r="C108" s="300"/>
    </row>
    <row r="109" spans="1:3" ht="12" customHeight="1">
      <c r="A109" s="14" t="s">
        <v>117</v>
      </c>
      <c r="B109" s="11" t="s">
        <v>197</v>
      </c>
      <c r="C109" s="299">
        <v>991</v>
      </c>
    </row>
    <row r="110" spans="1:3" ht="12" customHeight="1">
      <c r="A110" s="14" t="s">
        <v>118</v>
      </c>
      <c r="B110" s="11" t="s">
        <v>403</v>
      </c>
      <c r="C110" s="275"/>
    </row>
    <row r="111" spans="1:3" ht="12" customHeight="1">
      <c r="A111" s="14" t="s">
        <v>119</v>
      </c>
      <c r="B111" s="294" t="s">
        <v>247</v>
      </c>
      <c r="C111" s="275">
        <v>7740</v>
      </c>
    </row>
    <row r="112" spans="1:3" ht="15.75">
      <c r="A112" s="14" t="s">
        <v>128</v>
      </c>
      <c r="B112" s="293" t="s">
        <v>510</v>
      </c>
      <c r="C112" s="275"/>
    </row>
    <row r="113" spans="1:3" ht="12" customHeight="1">
      <c r="A113" s="14" t="s">
        <v>130</v>
      </c>
      <c r="B113" s="398" t="s">
        <v>408</v>
      </c>
      <c r="C113" s="275"/>
    </row>
    <row r="114" spans="1:3" ht="12" customHeight="1">
      <c r="A114" s="14" t="s">
        <v>198</v>
      </c>
      <c r="B114" s="146" t="s">
        <v>391</v>
      </c>
      <c r="C114" s="275"/>
    </row>
    <row r="115" spans="1:3" ht="12" customHeight="1">
      <c r="A115" s="14" t="s">
        <v>199</v>
      </c>
      <c r="B115" s="146" t="s">
        <v>407</v>
      </c>
      <c r="C115" s="275"/>
    </row>
    <row r="116" spans="1:3" ht="12" customHeight="1">
      <c r="A116" s="14" t="s">
        <v>200</v>
      </c>
      <c r="B116" s="146" t="s">
        <v>406</v>
      </c>
      <c r="C116" s="275"/>
    </row>
    <row r="117" spans="1:3" ht="15.75">
      <c r="A117" s="14" t="s">
        <v>399</v>
      </c>
      <c r="B117" s="146" t="s">
        <v>394</v>
      </c>
      <c r="C117" s="275"/>
    </row>
    <row r="118" spans="1:3" ht="12" customHeight="1">
      <c r="A118" s="14" t="s">
        <v>400</v>
      </c>
      <c r="B118" s="146" t="s">
        <v>405</v>
      </c>
      <c r="C118" s="275"/>
    </row>
    <row r="119" spans="1:3" ht="12" customHeight="1" thickBot="1">
      <c r="A119" s="12" t="s">
        <v>401</v>
      </c>
      <c r="B119" s="146" t="s">
        <v>404</v>
      </c>
      <c r="C119" s="276">
        <v>7740</v>
      </c>
    </row>
    <row r="120" spans="1:3" ht="12" customHeight="1" thickBot="1">
      <c r="A120" s="19" t="s">
        <v>24</v>
      </c>
      <c r="B120" s="136" t="s">
        <v>409</v>
      </c>
      <c r="C120" s="297">
        <f>+C121+C122</f>
        <v>169674</v>
      </c>
    </row>
    <row r="121" spans="1:3" ht="12" customHeight="1">
      <c r="A121" s="14" t="s">
        <v>98</v>
      </c>
      <c r="B121" s="8" t="s">
        <v>66</v>
      </c>
      <c r="C121" s="300">
        <v>40000</v>
      </c>
    </row>
    <row r="122" spans="1:3" ht="12" customHeight="1" thickBot="1">
      <c r="A122" s="15" t="s">
        <v>99</v>
      </c>
      <c r="B122" s="11" t="s">
        <v>67</v>
      </c>
      <c r="C122" s="301">
        <v>129674</v>
      </c>
    </row>
    <row r="123" spans="1:3" ht="12" customHeight="1" thickBot="1">
      <c r="A123" s="19" t="s">
        <v>25</v>
      </c>
      <c r="B123" s="136" t="s">
        <v>410</v>
      </c>
      <c r="C123" s="297">
        <f>+C90+C106+C120</f>
        <v>1631966</v>
      </c>
    </row>
    <row r="124" spans="1:3" ht="12" customHeight="1" thickBot="1">
      <c r="A124" s="19" t="s">
        <v>26</v>
      </c>
      <c r="B124" s="136" t="s">
        <v>411</v>
      </c>
      <c r="C124" s="297">
        <f>+C125+C126+C127</f>
        <v>0</v>
      </c>
    </row>
    <row r="125" spans="1:3" ht="12" customHeight="1">
      <c r="A125" s="14" t="s">
        <v>102</v>
      </c>
      <c r="B125" s="8" t="s">
        <v>412</v>
      </c>
      <c r="C125" s="275"/>
    </row>
    <row r="126" spans="1:3" ht="12" customHeight="1">
      <c r="A126" s="14" t="s">
        <v>103</v>
      </c>
      <c r="B126" s="8" t="s">
        <v>413</v>
      </c>
      <c r="C126" s="275"/>
    </row>
    <row r="127" spans="1:3" ht="12" customHeight="1" thickBot="1">
      <c r="A127" s="12" t="s">
        <v>104</v>
      </c>
      <c r="B127" s="6" t="s">
        <v>414</v>
      </c>
      <c r="C127" s="275"/>
    </row>
    <row r="128" spans="1:3" ht="12" customHeight="1" thickBot="1">
      <c r="A128" s="19" t="s">
        <v>27</v>
      </c>
      <c r="B128" s="136" t="s">
        <v>464</v>
      </c>
      <c r="C128" s="297">
        <f>+C129+C130+C131+C132</f>
        <v>0</v>
      </c>
    </row>
    <row r="129" spans="1:3" ht="12" customHeight="1">
      <c r="A129" s="14" t="s">
        <v>105</v>
      </c>
      <c r="B129" s="8" t="s">
        <v>415</v>
      </c>
      <c r="C129" s="275"/>
    </row>
    <row r="130" spans="1:3" ht="12" customHeight="1">
      <c r="A130" s="14" t="s">
        <v>106</v>
      </c>
      <c r="B130" s="8" t="s">
        <v>416</v>
      </c>
      <c r="C130" s="275"/>
    </row>
    <row r="131" spans="1:3" ht="12" customHeight="1">
      <c r="A131" s="14" t="s">
        <v>318</v>
      </c>
      <c r="B131" s="8" t="s">
        <v>417</v>
      </c>
      <c r="C131" s="275"/>
    </row>
    <row r="132" spans="1:3" ht="12" customHeight="1" thickBot="1">
      <c r="A132" s="12" t="s">
        <v>319</v>
      </c>
      <c r="B132" s="6" t="s">
        <v>418</v>
      </c>
      <c r="C132" s="275"/>
    </row>
    <row r="133" spans="1:3" ht="12" customHeight="1" thickBot="1">
      <c r="A133" s="19" t="s">
        <v>28</v>
      </c>
      <c r="B133" s="136" t="s">
        <v>419</v>
      </c>
      <c r="C133" s="303">
        <f>+C134+C135+C136+C137</f>
        <v>0</v>
      </c>
    </row>
    <row r="134" spans="1:3" ht="12" customHeight="1">
      <c r="A134" s="14" t="s">
        <v>107</v>
      </c>
      <c r="B134" s="8" t="s">
        <v>420</v>
      </c>
      <c r="C134" s="275"/>
    </row>
    <row r="135" spans="1:3" ht="12" customHeight="1">
      <c r="A135" s="14" t="s">
        <v>108</v>
      </c>
      <c r="B135" s="8" t="s">
        <v>430</v>
      </c>
      <c r="C135" s="275"/>
    </row>
    <row r="136" spans="1:3" ht="12" customHeight="1">
      <c r="A136" s="14" t="s">
        <v>331</v>
      </c>
      <c r="B136" s="8" t="s">
        <v>421</v>
      </c>
      <c r="C136" s="275"/>
    </row>
    <row r="137" spans="1:3" ht="12" customHeight="1" thickBot="1">
      <c r="A137" s="12" t="s">
        <v>332</v>
      </c>
      <c r="B137" s="6" t="s">
        <v>422</v>
      </c>
      <c r="C137" s="275"/>
    </row>
    <row r="138" spans="1:3" ht="12" customHeight="1" thickBot="1">
      <c r="A138" s="19" t="s">
        <v>29</v>
      </c>
      <c r="B138" s="136" t="s">
        <v>423</v>
      </c>
      <c r="C138" s="306">
        <f>+C139+C140+C141+C142</f>
        <v>0</v>
      </c>
    </row>
    <row r="139" spans="1:3" ht="12" customHeight="1">
      <c r="A139" s="14" t="s">
        <v>191</v>
      </c>
      <c r="B139" s="8" t="s">
        <v>424</v>
      </c>
      <c r="C139" s="275"/>
    </row>
    <row r="140" spans="1:3" ht="12" customHeight="1">
      <c r="A140" s="14" t="s">
        <v>192</v>
      </c>
      <c r="B140" s="8" t="s">
        <v>425</v>
      </c>
      <c r="C140" s="275"/>
    </row>
    <row r="141" spans="1:9" ht="15" customHeight="1">
      <c r="A141" s="14" t="s">
        <v>246</v>
      </c>
      <c r="B141" s="8" t="s">
        <v>426</v>
      </c>
      <c r="C141" s="275"/>
      <c r="F141" s="415"/>
      <c r="G141" s="416"/>
      <c r="H141" s="416"/>
      <c r="I141" s="416"/>
    </row>
    <row r="142" spans="1:3" s="401" customFormat="1" ht="12.75" customHeight="1" thickBot="1">
      <c r="A142" s="14" t="s">
        <v>334</v>
      </c>
      <c r="B142" s="8" t="s">
        <v>427</v>
      </c>
      <c r="C142" s="275"/>
    </row>
    <row r="143" spans="1:3" ht="7.5" customHeight="1" thickBot="1">
      <c r="A143" s="19" t="s">
        <v>30</v>
      </c>
      <c r="B143" s="136" t="s">
        <v>428</v>
      </c>
      <c r="C143" s="414">
        <f>+C124+C128+C133+C138</f>
        <v>0</v>
      </c>
    </row>
    <row r="144" spans="1:3" ht="16.5" thickBot="1">
      <c r="A144" s="295" t="s">
        <v>31</v>
      </c>
      <c r="B144" s="382" t="s">
        <v>429</v>
      </c>
      <c r="C144" s="414">
        <f>+C123+C143</f>
        <v>1631966</v>
      </c>
    </row>
    <row r="145" ht="15" customHeight="1"/>
    <row r="146" spans="1:4" ht="13.5" customHeight="1">
      <c r="A146" s="799" t="s">
        <v>431</v>
      </c>
      <c r="B146" s="799"/>
      <c r="C146" s="799"/>
      <c r="D146" s="417"/>
    </row>
    <row r="147" spans="1:3" ht="27.75" customHeight="1" thickBot="1">
      <c r="A147" s="797" t="s">
        <v>165</v>
      </c>
      <c r="B147" s="797"/>
      <c r="C147" s="307" t="s">
        <v>245</v>
      </c>
    </row>
    <row r="148" spans="1:3" ht="16.5" thickBot="1">
      <c r="A148" s="19">
        <v>1</v>
      </c>
      <c r="B148" s="29" t="s">
        <v>432</v>
      </c>
      <c r="C148" s="297">
        <f>+C60-C123</f>
        <v>52846</v>
      </c>
    </row>
    <row r="149" spans="1:3" ht="21.75" thickBot="1">
      <c r="A149" s="19" t="s">
        <v>23</v>
      </c>
      <c r="B149" s="29" t="s">
        <v>433</v>
      </c>
      <c r="C149" s="297">
        <f>+C83-C143</f>
        <v>244015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1.2. melléklet a ........./.........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764</v>
      </c>
    </row>
    <row r="2" spans="1:3" s="441" customFormat="1" ht="25.5" customHeight="1">
      <c r="A2" s="392" t="s">
        <v>216</v>
      </c>
      <c r="B2" s="358" t="s">
        <v>755</v>
      </c>
      <c r="C2" s="373" t="s">
        <v>68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10270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6014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>
        <v>2088</v>
      </c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2168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>
        <v>300</v>
      </c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10570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61</v>
      </c>
    </row>
    <row r="37" spans="1:3" s="375" customFormat="1" ht="12" customHeight="1">
      <c r="A37" s="436" t="s">
        <v>488</v>
      </c>
      <c r="B37" s="437" t="s">
        <v>254</v>
      </c>
      <c r="C37" s="82">
        <v>61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10631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445301</v>
      </c>
    </row>
    <row r="45" spans="1:3" ht="12" customHeight="1">
      <c r="A45" s="435" t="s">
        <v>109</v>
      </c>
      <c r="B45" s="8" t="s">
        <v>53</v>
      </c>
      <c r="C45" s="82">
        <v>104980</v>
      </c>
    </row>
    <row r="46" spans="1:3" ht="12" customHeight="1">
      <c r="A46" s="435" t="s">
        <v>110</v>
      </c>
      <c r="B46" s="7" t="s">
        <v>193</v>
      </c>
      <c r="C46" s="85">
        <v>29474</v>
      </c>
    </row>
    <row r="47" spans="1:3" ht="12" customHeight="1">
      <c r="A47" s="435" t="s">
        <v>111</v>
      </c>
      <c r="B47" s="7" t="s">
        <v>152</v>
      </c>
      <c r="C47" s="85">
        <v>58847</v>
      </c>
    </row>
    <row r="48" spans="1:3" ht="12" customHeight="1">
      <c r="A48" s="435" t="s">
        <v>112</v>
      </c>
      <c r="B48" s="7" t="s">
        <v>194</v>
      </c>
      <c r="C48" s="85">
        <v>252000</v>
      </c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1778</v>
      </c>
    </row>
    <row r="51" spans="1:3" s="445" customFormat="1" ht="12" customHeight="1">
      <c r="A51" s="435" t="s">
        <v>115</v>
      </c>
      <c r="B51" s="8" t="s">
        <v>244</v>
      </c>
      <c r="C51" s="82">
        <v>1778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447079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42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765</v>
      </c>
    </row>
    <row r="2" spans="1:3" s="441" customFormat="1" ht="25.5" customHeight="1">
      <c r="A2" s="392" t="s">
        <v>216</v>
      </c>
      <c r="B2" s="358" t="s">
        <v>755</v>
      </c>
      <c r="C2" s="373" t="s">
        <v>68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308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242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66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308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0</v>
      </c>
    </row>
    <row r="37" spans="1:3" s="375" customFormat="1" ht="12" customHeight="1">
      <c r="A37" s="436" t="s">
        <v>488</v>
      </c>
      <c r="B37" s="437" t="s">
        <v>254</v>
      </c>
      <c r="C37" s="82"/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308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252494</v>
      </c>
    </row>
    <row r="45" spans="1:3" ht="12" customHeight="1">
      <c r="A45" s="435" t="s">
        <v>109</v>
      </c>
      <c r="B45" s="8" t="s">
        <v>53</v>
      </c>
      <c r="C45" s="82">
        <v>156</v>
      </c>
    </row>
    <row r="46" spans="1:3" ht="12" customHeight="1">
      <c r="A46" s="435" t="s">
        <v>110</v>
      </c>
      <c r="B46" s="7" t="s">
        <v>193</v>
      </c>
      <c r="C46" s="85">
        <v>38</v>
      </c>
    </row>
    <row r="47" spans="1:3" ht="12" customHeight="1">
      <c r="A47" s="435" t="s">
        <v>111</v>
      </c>
      <c r="B47" s="7" t="s">
        <v>152</v>
      </c>
      <c r="C47" s="85">
        <v>300</v>
      </c>
    </row>
    <row r="48" spans="1:3" ht="12" customHeight="1">
      <c r="A48" s="435" t="s">
        <v>112</v>
      </c>
      <c r="B48" s="7" t="s">
        <v>194</v>
      </c>
      <c r="C48" s="85">
        <v>252000</v>
      </c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0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252494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/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C3" sqref="C2:C3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766</v>
      </c>
    </row>
    <row r="2" spans="1:3" s="441" customFormat="1" ht="25.5" customHeight="1">
      <c r="A2" s="392" t="s">
        <v>216</v>
      </c>
      <c r="B2" s="358" t="s">
        <v>755</v>
      </c>
      <c r="C2" s="373" t="s">
        <v>68</v>
      </c>
    </row>
    <row r="3" spans="1:3" s="441" customFormat="1" ht="24.75" thickBot="1">
      <c r="A3" s="433" t="s">
        <v>215</v>
      </c>
      <c r="B3" s="359" t="s">
        <v>499</v>
      </c>
      <c r="C3" s="374" t="s">
        <v>69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3231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472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>
        <v>2088</v>
      </c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671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3231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0</v>
      </c>
    </row>
    <row r="37" spans="1:3" s="375" customFormat="1" ht="12" customHeight="1">
      <c r="A37" s="436" t="s">
        <v>488</v>
      </c>
      <c r="B37" s="437" t="s">
        <v>254</v>
      </c>
      <c r="C37" s="82"/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3231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3256</v>
      </c>
    </row>
    <row r="45" spans="1:3" ht="12" customHeight="1">
      <c r="A45" s="435" t="s">
        <v>109</v>
      </c>
      <c r="B45" s="8" t="s">
        <v>53</v>
      </c>
      <c r="C45" s="82">
        <v>120</v>
      </c>
    </row>
    <row r="46" spans="1:3" ht="12" customHeight="1">
      <c r="A46" s="435" t="s">
        <v>110</v>
      </c>
      <c r="B46" s="7" t="s">
        <v>193</v>
      </c>
      <c r="C46" s="85">
        <v>32</v>
      </c>
    </row>
    <row r="47" spans="1:3" ht="12" customHeight="1">
      <c r="A47" s="435" t="s">
        <v>111</v>
      </c>
      <c r="B47" s="7" t="s">
        <v>152</v>
      </c>
      <c r="C47" s="85">
        <v>3104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0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3256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/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767</v>
      </c>
    </row>
    <row r="2" spans="1:3" s="441" customFormat="1" ht="25.5" customHeight="1">
      <c r="A2" s="392" t="s">
        <v>216</v>
      </c>
      <c r="B2" s="358" t="s">
        <v>755</v>
      </c>
      <c r="C2" s="373" t="s">
        <v>68</v>
      </c>
    </row>
    <row r="3" spans="1:3" s="441" customFormat="1" ht="24.75" thickBot="1">
      <c r="A3" s="433" t="s">
        <v>215</v>
      </c>
      <c r="B3" s="359" t="s">
        <v>500</v>
      </c>
      <c r="C3" s="374" t="s">
        <v>513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6731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5300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1431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>
        <v>300</v>
      </c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7031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61</v>
      </c>
    </row>
    <row r="37" spans="1:3" s="375" customFormat="1" ht="12" customHeight="1">
      <c r="A37" s="436" t="s">
        <v>488</v>
      </c>
      <c r="B37" s="437" t="s">
        <v>254</v>
      </c>
      <c r="C37" s="82">
        <v>61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7092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189551</v>
      </c>
    </row>
    <row r="45" spans="1:3" ht="12" customHeight="1">
      <c r="A45" s="435" t="s">
        <v>109</v>
      </c>
      <c r="B45" s="8" t="s">
        <v>53</v>
      </c>
      <c r="C45" s="82">
        <v>104704</v>
      </c>
    </row>
    <row r="46" spans="1:3" ht="12" customHeight="1">
      <c r="A46" s="435" t="s">
        <v>110</v>
      </c>
      <c r="B46" s="7" t="s">
        <v>193</v>
      </c>
      <c r="C46" s="85">
        <v>29404</v>
      </c>
    </row>
    <row r="47" spans="1:3" ht="12" customHeight="1">
      <c r="A47" s="435" t="s">
        <v>111</v>
      </c>
      <c r="B47" s="7" t="s">
        <v>152</v>
      </c>
      <c r="C47" s="85">
        <v>55443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1778</v>
      </c>
    </row>
    <row r="51" spans="1:3" s="445" customFormat="1" ht="12" customHeight="1">
      <c r="A51" s="435" t="s">
        <v>115</v>
      </c>
      <c r="B51" s="8" t="s">
        <v>244</v>
      </c>
      <c r="C51" s="82">
        <v>1778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191329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42</v>
      </c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768</v>
      </c>
    </row>
    <row r="2" spans="1:3" s="441" customFormat="1" ht="30" customHeight="1">
      <c r="A2" s="392" t="s">
        <v>216</v>
      </c>
      <c r="B2" s="358" t="s">
        <v>559</v>
      </c>
      <c r="C2" s="373" t="s">
        <v>69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21979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943</v>
      </c>
    </row>
    <row r="11" spans="1:3" s="375" customFormat="1" ht="12" customHeight="1">
      <c r="A11" s="435" t="s">
        <v>111</v>
      </c>
      <c r="B11" s="7" t="s">
        <v>309</v>
      </c>
      <c r="C11" s="315">
        <v>3830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6826</v>
      </c>
    </row>
    <row r="14" spans="1:3" s="375" customFormat="1" ht="12" customHeight="1">
      <c r="A14" s="435" t="s">
        <v>113</v>
      </c>
      <c r="B14" s="7" t="s">
        <v>476</v>
      </c>
      <c r="C14" s="315">
        <v>3132</v>
      </c>
    </row>
    <row r="15" spans="1:3" s="375" customFormat="1" ht="12" customHeight="1">
      <c r="A15" s="435" t="s">
        <v>114</v>
      </c>
      <c r="B15" s="6" t="s">
        <v>477</v>
      </c>
      <c r="C15" s="315">
        <v>7238</v>
      </c>
    </row>
    <row r="16" spans="1:3" s="375" customFormat="1" ht="12" customHeight="1">
      <c r="A16" s="435" t="s">
        <v>124</v>
      </c>
      <c r="B16" s="7" t="s">
        <v>314</v>
      </c>
      <c r="C16" s="365">
        <v>10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21979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587</v>
      </c>
    </row>
    <row r="37" spans="1:3" s="375" customFormat="1" ht="12" customHeight="1">
      <c r="A37" s="436" t="s">
        <v>488</v>
      </c>
      <c r="B37" s="437" t="s">
        <v>254</v>
      </c>
      <c r="C37" s="82">
        <v>587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22566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262788</v>
      </c>
    </row>
    <row r="45" spans="1:3" ht="12" customHeight="1">
      <c r="A45" s="435" t="s">
        <v>109</v>
      </c>
      <c r="B45" s="8" t="s">
        <v>53</v>
      </c>
      <c r="C45" s="82">
        <v>149514</v>
      </c>
    </row>
    <row r="46" spans="1:3" ht="12" customHeight="1">
      <c r="A46" s="435" t="s">
        <v>110</v>
      </c>
      <c r="B46" s="7" t="s">
        <v>193</v>
      </c>
      <c r="C46" s="85">
        <v>43257</v>
      </c>
    </row>
    <row r="47" spans="1:3" ht="12" customHeight="1">
      <c r="A47" s="435" t="s">
        <v>111</v>
      </c>
      <c r="B47" s="7" t="s">
        <v>152</v>
      </c>
      <c r="C47" s="85">
        <v>70017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991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>
        <v>991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263779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57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769</v>
      </c>
    </row>
    <row r="2" spans="1:3" s="441" customFormat="1" ht="25.5" customHeight="1">
      <c r="A2" s="392" t="s">
        <v>216</v>
      </c>
      <c r="B2" s="358" t="s">
        <v>560</v>
      </c>
      <c r="C2" s="373" t="s">
        <v>69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21979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943</v>
      </c>
    </row>
    <row r="11" spans="1:3" s="375" customFormat="1" ht="12" customHeight="1">
      <c r="A11" s="435" t="s">
        <v>111</v>
      </c>
      <c r="B11" s="7" t="s">
        <v>309</v>
      </c>
      <c r="C11" s="315">
        <v>3830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6826</v>
      </c>
    </row>
    <row r="14" spans="1:3" s="375" customFormat="1" ht="12" customHeight="1">
      <c r="A14" s="435" t="s">
        <v>113</v>
      </c>
      <c r="B14" s="7" t="s">
        <v>476</v>
      </c>
      <c r="C14" s="315">
        <v>3132</v>
      </c>
    </row>
    <row r="15" spans="1:3" s="375" customFormat="1" ht="12" customHeight="1">
      <c r="A15" s="435" t="s">
        <v>114</v>
      </c>
      <c r="B15" s="6" t="s">
        <v>477</v>
      </c>
      <c r="C15" s="315">
        <v>7238</v>
      </c>
    </row>
    <row r="16" spans="1:3" s="375" customFormat="1" ht="12" customHeight="1">
      <c r="A16" s="435" t="s">
        <v>124</v>
      </c>
      <c r="B16" s="7" t="s">
        <v>314</v>
      </c>
      <c r="C16" s="365">
        <v>10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21979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587</v>
      </c>
    </row>
    <row r="37" spans="1:3" s="375" customFormat="1" ht="12" customHeight="1">
      <c r="A37" s="436" t="s">
        <v>488</v>
      </c>
      <c r="B37" s="437" t="s">
        <v>254</v>
      </c>
      <c r="C37" s="82">
        <v>587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22566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262788</v>
      </c>
    </row>
    <row r="45" spans="1:3" ht="12" customHeight="1">
      <c r="A45" s="435" t="s">
        <v>109</v>
      </c>
      <c r="B45" s="8" t="s">
        <v>53</v>
      </c>
      <c r="C45" s="82">
        <v>149514</v>
      </c>
    </row>
    <row r="46" spans="1:3" ht="12" customHeight="1">
      <c r="A46" s="435" t="s">
        <v>110</v>
      </c>
      <c r="B46" s="7" t="s">
        <v>193</v>
      </c>
      <c r="C46" s="85">
        <v>43257</v>
      </c>
    </row>
    <row r="47" spans="1:3" ht="12" customHeight="1">
      <c r="A47" s="435" t="s">
        <v>111</v>
      </c>
      <c r="B47" s="7" t="s">
        <v>152</v>
      </c>
      <c r="C47" s="85">
        <v>70017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991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>
        <v>991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263779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57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770</v>
      </c>
    </row>
    <row r="2" spans="1:3" s="441" customFormat="1" ht="25.5" customHeight="1">
      <c r="A2" s="392" t="s">
        <v>216</v>
      </c>
      <c r="B2" s="358" t="s">
        <v>561</v>
      </c>
      <c r="C2" s="373" t="s">
        <v>513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8130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8100</v>
      </c>
    </row>
    <row r="11" spans="1:3" s="375" customFormat="1" ht="12" customHeight="1">
      <c r="A11" s="435" t="s">
        <v>111</v>
      </c>
      <c r="B11" s="7" t="s">
        <v>309</v>
      </c>
      <c r="C11" s="315">
        <v>30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/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5043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5043</v>
      </c>
    </row>
    <row r="23" spans="1:3" s="444" customFormat="1" ht="12" customHeight="1" thickBot="1">
      <c r="A23" s="435" t="s">
        <v>118</v>
      </c>
      <c r="B23" s="7" t="s">
        <v>3</v>
      </c>
      <c r="C23" s="315">
        <v>5043</v>
      </c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13173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2422</v>
      </c>
    </row>
    <row r="37" spans="1:3" s="375" customFormat="1" ht="12" customHeight="1">
      <c r="A37" s="436" t="s">
        <v>488</v>
      </c>
      <c r="B37" s="437" t="s">
        <v>254</v>
      </c>
      <c r="C37" s="82">
        <v>2422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15595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60230</v>
      </c>
    </row>
    <row r="45" spans="1:3" ht="12" customHeight="1">
      <c r="A45" s="435" t="s">
        <v>109</v>
      </c>
      <c r="B45" s="8" t="s">
        <v>53</v>
      </c>
      <c r="C45" s="82">
        <v>21260</v>
      </c>
    </row>
    <row r="46" spans="1:3" ht="12" customHeight="1">
      <c r="A46" s="435" t="s">
        <v>110</v>
      </c>
      <c r="B46" s="7" t="s">
        <v>193</v>
      </c>
      <c r="C46" s="85">
        <v>5600</v>
      </c>
    </row>
    <row r="47" spans="1:3" ht="12" customHeight="1">
      <c r="A47" s="435" t="s">
        <v>111</v>
      </c>
      <c r="B47" s="7" t="s">
        <v>152</v>
      </c>
      <c r="C47" s="85">
        <v>33370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300</v>
      </c>
    </row>
    <row r="51" spans="1:3" s="445" customFormat="1" ht="12" customHeight="1">
      <c r="A51" s="435" t="s">
        <v>115</v>
      </c>
      <c r="B51" s="8" t="s">
        <v>244</v>
      </c>
      <c r="C51" s="82">
        <v>300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60530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9.5</v>
      </c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771</v>
      </c>
    </row>
    <row r="2" spans="1:3" s="441" customFormat="1" ht="25.5" customHeight="1">
      <c r="A2" s="392" t="s">
        <v>216</v>
      </c>
      <c r="B2" s="358" t="s">
        <v>562</v>
      </c>
      <c r="C2" s="373" t="s">
        <v>513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8130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8100</v>
      </c>
    </row>
    <row r="11" spans="1:3" s="375" customFormat="1" ht="12" customHeight="1">
      <c r="A11" s="435" t="s">
        <v>111</v>
      </c>
      <c r="B11" s="7" t="s">
        <v>309</v>
      </c>
      <c r="C11" s="315">
        <v>30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/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8130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882</v>
      </c>
    </row>
    <row r="37" spans="1:3" s="375" customFormat="1" ht="12" customHeight="1">
      <c r="A37" s="436" t="s">
        <v>488</v>
      </c>
      <c r="B37" s="437" t="s">
        <v>254</v>
      </c>
      <c r="C37" s="82">
        <v>882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9012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53647</v>
      </c>
    </row>
    <row r="45" spans="1:3" ht="12" customHeight="1">
      <c r="A45" s="435" t="s">
        <v>109</v>
      </c>
      <c r="B45" s="8" t="s">
        <v>53</v>
      </c>
      <c r="C45" s="82">
        <v>18384</v>
      </c>
    </row>
    <row r="46" spans="1:3" ht="12" customHeight="1">
      <c r="A46" s="435" t="s">
        <v>110</v>
      </c>
      <c r="B46" s="7" t="s">
        <v>193</v>
      </c>
      <c r="C46" s="85">
        <v>4898</v>
      </c>
    </row>
    <row r="47" spans="1:3" ht="12" customHeight="1">
      <c r="A47" s="435" t="s">
        <v>111</v>
      </c>
      <c r="B47" s="7" t="s">
        <v>152</v>
      </c>
      <c r="C47" s="85">
        <v>30365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300</v>
      </c>
    </row>
    <row r="51" spans="1:3" s="445" customFormat="1" ht="12" customHeight="1">
      <c r="A51" s="435" t="s">
        <v>115</v>
      </c>
      <c r="B51" s="8" t="s">
        <v>244</v>
      </c>
      <c r="C51" s="82">
        <v>300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53947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9.5</v>
      </c>
    </row>
    <row r="58" spans="1:3" ht="14.25" customHeight="1" thickBot="1">
      <c r="A58" s="255" t="s">
        <v>219</v>
      </c>
      <c r="B58" s="256"/>
      <c r="C58" s="47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772</v>
      </c>
    </row>
    <row r="2" spans="1:3" s="441" customFormat="1" ht="25.5" customHeight="1">
      <c r="A2" s="392" t="s">
        <v>216</v>
      </c>
      <c r="B2" s="358" t="s">
        <v>562</v>
      </c>
      <c r="C2" s="373" t="s">
        <v>513</v>
      </c>
    </row>
    <row r="3" spans="1:3" s="441" customFormat="1" ht="24.75" thickBot="1">
      <c r="A3" s="433" t="s">
        <v>215</v>
      </c>
      <c r="B3" s="359" t="s">
        <v>499</v>
      </c>
      <c r="C3" s="374" t="s">
        <v>69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0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/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/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5043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5043</v>
      </c>
    </row>
    <row r="23" spans="1:3" s="444" customFormat="1" ht="12" customHeight="1" thickBot="1">
      <c r="A23" s="435" t="s">
        <v>118</v>
      </c>
      <c r="B23" s="7" t="s">
        <v>3</v>
      </c>
      <c r="C23" s="315">
        <v>5043</v>
      </c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5043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1540</v>
      </c>
    </row>
    <row r="37" spans="1:3" s="375" customFormat="1" ht="12" customHeight="1">
      <c r="A37" s="436" t="s">
        <v>488</v>
      </c>
      <c r="B37" s="437" t="s">
        <v>254</v>
      </c>
      <c r="C37" s="82">
        <v>1540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6583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6583</v>
      </c>
    </row>
    <row r="45" spans="1:3" ht="12" customHeight="1">
      <c r="A45" s="435" t="s">
        <v>109</v>
      </c>
      <c r="B45" s="8" t="s">
        <v>53</v>
      </c>
      <c r="C45" s="82">
        <v>2876</v>
      </c>
    </row>
    <row r="46" spans="1:3" ht="12" customHeight="1">
      <c r="A46" s="435" t="s">
        <v>110</v>
      </c>
      <c r="B46" s="7" t="s">
        <v>193</v>
      </c>
      <c r="C46" s="85">
        <v>702</v>
      </c>
    </row>
    <row r="47" spans="1:3" ht="12" customHeight="1">
      <c r="A47" s="435" t="s">
        <v>111</v>
      </c>
      <c r="B47" s="7" t="s">
        <v>152</v>
      </c>
      <c r="C47" s="85">
        <v>3005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0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6583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/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773</v>
      </c>
    </row>
    <row r="2" spans="1:3" s="441" customFormat="1" ht="25.5" customHeight="1">
      <c r="A2" s="392" t="s">
        <v>216</v>
      </c>
      <c r="B2" s="358" t="s">
        <v>565</v>
      </c>
      <c r="C2" s="373" t="s">
        <v>564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7132</v>
      </c>
    </row>
    <row r="9" spans="1:3" s="375" customFormat="1" ht="12" customHeight="1">
      <c r="A9" s="434" t="s">
        <v>109</v>
      </c>
      <c r="B9" s="9" t="s">
        <v>307</v>
      </c>
      <c r="C9" s="364">
        <v>50</v>
      </c>
    </row>
    <row r="10" spans="1:3" s="375" customFormat="1" ht="12" customHeight="1">
      <c r="A10" s="435" t="s">
        <v>110</v>
      </c>
      <c r="B10" s="7" t="s">
        <v>308</v>
      </c>
      <c r="C10" s="315">
        <v>1350</v>
      </c>
    </row>
    <row r="11" spans="1:3" s="375" customFormat="1" ht="12" customHeight="1">
      <c r="A11" s="435" t="s">
        <v>111</v>
      </c>
      <c r="B11" s="7" t="s">
        <v>309</v>
      </c>
      <c r="C11" s="315">
        <v>25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371</v>
      </c>
    </row>
    <row r="15" spans="1:3" s="375" customFormat="1" ht="12" customHeight="1">
      <c r="A15" s="435" t="s">
        <v>114</v>
      </c>
      <c r="B15" s="6" t="s">
        <v>477</v>
      </c>
      <c r="C15" s="315">
        <v>5336</v>
      </c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11014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11014</v>
      </c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18146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10746</v>
      </c>
    </row>
    <row r="37" spans="1:3" s="375" customFormat="1" ht="12" customHeight="1">
      <c r="A37" s="436" t="s">
        <v>488</v>
      </c>
      <c r="B37" s="437" t="s">
        <v>254</v>
      </c>
      <c r="C37" s="82">
        <v>10746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28892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33466</v>
      </c>
    </row>
    <row r="45" spans="1:3" ht="12" customHeight="1">
      <c r="A45" s="435" t="s">
        <v>109</v>
      </c>
      <c r="B45" s="8" t="s">
        <v>53</v>
      </c>
      <c r="C45" s="82">
        <v>13304</v>
      </c>
    </row>
    <row r="46" spans="1:3" ht="12" customHeight="1">
      <c r="A46" s="435" t="s">
        <v>110</v>
      </c>
      <c r="B46" s="7" t="s">
        <v>193</v>
      </c>
      <c r="C46" s="85">
        <v>3526</v>
      </c>
    </row>
    <row r="47" spans="1:3" ht="12" customHeight="1">
      <c r="A47" s="435" t="s">
        <v>111</v>
      </c>
      <c r="B47" s="7" t="s">
        <v>152</v>
      </c>
      <c r="C47" s="85">
        <v>16636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6422</v>
      </c>
    </row>
    <row r="51" spans="1:3" s="445" customFormat="1" ht="12" customHeight="1">
      <c r="A51" s="435" t="s">
        <v>115</v>
      </c>
      <c r="B51" s="8" t="s">
        <v>244</v>
      </c>
      <c r="C51" s="82">
        <v>6422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39888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6</v>
      </c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D105" sqref="D105"/>
    </sheetView>
  </sheetViews>
  <sheetFormatPr defaultColWidth="9.00390625" defaultRowHeight="12.75"/>
  <cols>
    <col min="1" max="1" width="9.50390625" style="383" customWidth="1"/>
    <col min="2" max="2" width="91.625" style="383" customWidth="1"/>
    <col min="3" max="3" width="21.625" style="384" customWidth="1"/>
    <col min="4" max="4" width="9.00390625" style="399" customWidth="1"/>
    <col min="5" max="16384" width="9.375" style="399" customWidth="1"/>
  </cols>
  <sheetData>
    <row r="1" spans="1:3" ht="15.75" customHeight="1">
      <c r="A1" s="798" t="s">
        <v>19</v>
      </c>
      <c r="B1" s="798"/>
      <c r="C1" s="798"/>
    </row>
    <row r="2" spans="1:3" ht="15.75" customHeight="1" thickBot="1">
      <c r="A2" s="797" t="s">
        <v>163</v>
      </c>
      <c r="B2" s="797"/>
      <c r="C2" s="307" t="s">
        <v>245</v>
      </c>
    </row>
    <row r="3" spans="1:3" ht="37.5" customHeight="1" thickBot="1">
      <c r="A3" s="22" t="s">
        <v>79</v>
      </c>
      <c r="B3" s="23" t="s">
        <v>21</v>
      </c>
      <c r="C3" s="42" t="s">
        <v>273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19" t="s">
        <v>22</v>
      </c>
      <c r="B5" s="20" t="s">
        <v>274</v>
      </c>
      <c r="C5" s="297">
        <f>+C6+C7+C8+C9+C10+C11</f>
        <v>212950</v>
      </c>
    </row>
    <row r="6" spans="1:3" s="401" customFormat="1" ht="12" customHeight="1">
      <c r="A6" s="14" t="s">
        <v>109</v>
      </c>
      <c r="B6" s="402" t="s">
        <v>275</v>
      </c>
      <c r="C6" s="300"/>
    </row>
    <row r="7" spans="1:3" s="401" customFormat="1" ht="12" customHeight="1">
      <c r="A7" s="13" t="s">
        <v>110</v>
      </c>
      <c r="B7" s="403" t="s">
        <v>276</v>
      </c>
      <c r="C7" s="299"/>
    </row>
    <row r="8" spans="1:3" s="401" customFormat="1" ht="12" customHeight="1">
      <c r="A8" s="13" t="s">
        <v>111</v>
      </c>
      <c r="B8" s="403" t="s">
        <v>277</v>
      </c>
      <c r="C8" s="299">
        <v>212950</v>
      </c>
    </row>
    <row r="9" spans="1:3" s="401" customFormat="1" ht="12" customHeight="1">
      <c r="A9" s="13" t="s">
        <v>112</v>
      </c>
      <c r="B9" s="403" t="s">
        <v>278</v>
      </c>
      <c r="C9" s="299"/>
    </row>
    <row r="10" spans="1:3" s="401" customFormat="1" ht="12" customHeight="1">
      <c r="A10" s="13" t="s">
        <v>160</v>
      </c>
      <c r="B10" s="403" t="s">
        <v>279</v>
      </c>
      <c r="C10" s="299"/>
    </row>
    <row r="11" spans="1:3" s="401" customFormat="1" ht="12" customHeight="1" thickBot="1">
      <c r="A11" s="15" t="s">
        <v>113</v>
      </c>
      <c r="B11" s="404" t="s">
        <v>280</v>
      </c>
      <c r="C11" s="299"/>
    </row>
    <row r="12" spans="1:3" s="401" customFormat="1" ht="12" customHeight="1" thickBot="1">
      <c r="A12" s="19" t="s">
        <v>23</v>
      </c>
      <c r="B12" s="292" t="s">
        <v>281</v>
      </c>
      <c r="C12" s="297">
        <f>+C13+C14+C15+C16+C17</f>
        <v>18990</v>
      </c>
    </row>
    <row r="13" spans="1:3" s="401" customFormat="1" ht="12" customHeight="1">
      <c r="A13" s="14" t="s">
        <v>115</v>
      </c>
      <c r="B13" s="402" t="s">
        <v>282</v>
      </c>
      <c r="C13" s="300"/>
    </row>
    <row r="14" spans="1:3" s="401" customFormat="1" ht="12" customHeight="1">
      <c r="A14" s="13" t="s">
        <v>116</v>
      </c>
      <c r="B14" s="403" t="s">
        <v>283</v>
      </c>
      <c r="C14" s="299"/>
    </row>
    <row r="15" spans="1:3" s="401" customFormat="1" ht="12" customHeight="1">
      <c r="A15" s="13" t="s">
        <v>117</v>
      </c>
      <c r="B15" s="403" t="s">
        <v>504</v>
      </c>
      <c r="C15" s="299"/>
    </row>
    <row r="16" spans="1:3" s="401" customFormat="1" ht="12" customHeight="1">
      <c r="A16" s="13" t="s">
        <v>118</v>
      </c>
      <c r="B16" s="403" t="s">
        <v>505</v>
      </c>
      <c r="C16" s="299"/>
    </row>
    <row r="17" spans="1:3" s="401" customFormat="1" ht="12" customHeight="1">
      <c r="A17" s="13" t="s">
        <v>119</v>
      </c>
      <c r="B17" s="403" t="s">
        <v>284</v>
      </c>
      <c r="C17" s="299">
        <v>18990</v>
      </c>
    </row>
    <row r="18" spans="1:3" s="401" customFormat="1" ht="12" customHeight="1" thickBot="1">
      <c r="A18" s="15" t="s">
        <v>128</v>
      </c>
      <c r="B18" s="404" t="s">
        <v>285</v>
      </c>
      <c r="C18" s="301">
        <v>18990</v>
      </c>
    </row>
    <row r="19" spans="1:3" s="401" customFormat="1" ht="12" customHeight="1" thickBot="1">
      <c r="A19" s="19" t="s">
        <v>24</v>
      </c>
      <c r="B19" s="20" t="s">
        <v>286</v>
      </c>
      <c r="C19" s="297">
        <f>+C20+C21+C22+C23+C24</f>
        <v>0</v>
      </c>
    </row>
    <row r="20" spans="1:3" s="401" customFormat="1" ht="12" customHeight="1">
      <c r="A20" s="14" t="s">
        <v>98</v>
      </c>
      <c r="B20" s="402" t="s">
        <v>287</v>
      </c>
      <c r="C20" s="300"/>
    </row>
    <row r="21" spans="1:3" s="401" customFormat="1" ht="12" customHeight="1">
      <c r="A21" s="13" t="s">
        <v>99</v>
      </c>
      <c r="B21" s="403" t="s">
        <v>288</v>
      </c>
      <c r="C21" s="299"/>
    </row>
    <row r="22" spans="1:3" s="401" customFormat="1" ht="12" customHeight="1">
      <c r="A22" s="13" t="s">
        <v>100</v>
      </c>
      <c r="B22" s="403" t="s">
        <v>506</v>
      </c>
      <c r="C22" s="299"/>
    </row>
    <row r="23" spans="1:3" s="401" customFormat="1" ht="12" customHeight="1">
      <c r="A23" s="13" t="s">
        <v>101</v>
      </c>
      <c r="B23" s="403" t="s">
        <v>507</v>
      </c>
      <c r="C23" s="299"/>
    </row>
    <row r="24" spans="1:3" s="401" customFormat="1" ht="12" customHeight="1">
      <c r="A24" s="13" t="s">
        <v>181</v>
      </c>
      <c r="B24" s="403" t="s">
        <v>289</v>
      </c>
      <c r="C24" s="299"/>
    </row>
    <row r="25" spans="1:3" s="401" customFormat="1" ht="12" customHeight="1" thickBot="1">
      <c r="A25" s="15" t="s">
        <v>182</v>
      </c>
      <c r="B25" s="404" t="s">
        <v>290</v>
      </c>
      <c r="C25" s="301"/>
    </row>
    <row r="26" spans="1:3" s="401" customFormat="1" ht="12" customHeight="1" thickBot="1">
      <c r="A26" s="19" t="s">
        <v>183</v>
      </c>
      <c r="B26" s="20" t="s">
        <v>291</v>
      </c>
      <c r="C26" s="303">
        <f>+C27+C30+C31+C32</f>
        <v>0</v>
      </c>
    </row>
    <row r="27" spans="1:3" s="401" customFormat="1" ht="12" customHeight="1">
      <c r="A27" s="14" t="s">
        <v>292</v>
      </c>
      <c r="B27" s="402" t="s">
        <v>298</v>
      </c>
      <c r="C27" s="397">
        <f>+C28+C29</f>
        <v>0</v>
      </c>
    </row>
    <row r="28" spans="1:3" s="401" customFormat="1" ht="12" customHeight="1">
      <c r="A28" s="13" t="s">
        <v>293</v>
      </c>
      <c r="B28" s="403" t="s">
        <v>299</v>
      </c>
      <c r="C28" s="299"/>
    </row>
    <row r="29" spans="1:3" s="401" customFormat="1" ht="12" customHeight="1">
      <c r="A29" s="13" t="s">
        <v>294</v>
      </c>
      <c r="B29" s="403" t="s">
        <v>300</v>
      </c>
      <c r="C29" s="299"/>
    </row>
    <row r="30" spans="1:3" s="401" customFormat="1" ht="12" customHeight="1">
      <c r="A30" s="13" t="s">
        <v>295</v>
      </c>
      <c r="B30" s="403" t="s">
        <v>301</v>
      </c>
      <c r="C30" s="299"/>
    </row>
    <row r="31" spans="1:3" s="401" customFormat="1" ht="12" customHeight="1">
      <c r="A31" s="13" t="s">
        <v>296</v>
      </c>
      <c r="B31" s="403" t="s">
        <v>302</v>
      </c>
      <c r="C31" s="299"/>
    </row>
    <row r="32" spans="1:3" s="401" customFormat="1" ht="12" customHeight="1" thickBot="1">
      <c r="A32" s="15" t="s">
        <v>297</v>
      </c>
      <c r="B32" s="404" t="s">
        <v>303</v>
      </c>
      <c r="C32" s="301"/>
    </row>
    <row r="33" spans="1:3" s="401" customFormat="1" ht="12" customHeight="1" thickBot="1">
      <c r="A33" s="19" t="s">
        <v>26</v>
      </c>
      <c r="B33" s="20" t="s">
        <v>304</v>
      </c>
      <c r="C33" s="297">
        <f>SUM(C34:C43)</f>
        <v>223840</v>
      </c>
    </row>
    <row r="34" spans="1:3" s="401" customFormat="1" ht="12" customHeight="1">
      <c r="A34" s="14" t="s">
        <v>102</v>
      </c>
      <c r="B34" s="402" t="s">
        <v>307</v>
      </c>
      <c r="C34" s="300">
        <v>13306</v>
      </c>
    </row>
    <row r="35" spans="1:3" s="401" customFormat="1" ht="12" customHeight="1">
      <c r="A35" s="13" t="s">
        <v>103</v>
      </c>
      <c r="B35" s="403" t="s">
        <v>308</v>
      </c>
      <c r="C35" s="299">
        <v>36904</v>
      </c>
    </row>
    <row r="36" spans="1:3" s="401" customFormat="1" ht="12" customHeight="1">
      <c r="A36" s="13" t="s">
        <v>104</v>
      </c>
      <c r="B36" s="403" t="s">
        <v>309</v>
      </c>
      <c r="C36" s="299">
        <v>206</v>
      </c>
    </row>
    <row r="37" spans="1:3" s="401" customFormat="1" ht="12" customHeight="1">
      <c r="A37" s="13" t="s">
        <v>185</v>
      </c>
      <c r="B37" s="403" t="s">
        <v>310</v>
      </c>
      <c r="C37" s="299">
        <v>13897</v>
      </c>
    </row>
    <row r="38" spans="1:3" s="401" customFormat="1" ht="12" customHeight="1">
      <c r="A38" s="13" t="s">
        <v>186</v>
      </c>
      <c r="B38" s="403" t="s">
        <v>311</v>
      </c>
      <c r="C38" s="299">
        <v>147000</v>
      </c>
    </row>
    <row r="39" spans="1:3" s="401" customFormat="1" ht="12" customHeight="1">
      <c r="A39" s="13" t="s">
        <v>187</v>
      </c>
      <c r="B39" s="403" t="s">
        <v>312</v>
      </c>
      <c r="C39" s="299">
        <v>7667</v>
      </c>
    </row>
    <row r="40" spans="1:3" s="401" customFormat="1" ht="12" customHeight="1">
      <c r="A40" s="13" t="s">
        <v>188</v>
      </c>
      <c r="B40" s="403" t="s">
        <v>313</v>
      </c>
      <c r="C40" s="299">
        <v>4540</v>
      </c>
    </row>
    <row r="41" spans="1:3" s="401" customFormat="1" ht="12" customHeight="1">
      <c r="A41" s="13" t="s">
        <v>189</v>
      </c>
      <c r="B41" s="403" t="s">
        <v>314</v>
      </c>
      <c r="C41" s="299">
        <v>40</v>
      </c>
    </row>
    <row r="42" spans="1:3" s="401" customFormat="1" ht="12" customHeight="1">
      <c r="A42" s="13" t="s">
        <v>305</v>
      </c>
      <c r="B42" s="403" t="s">
        <v>315</v>
      </c>
      <c r="C42" s="302"/>
    </row>
    <row r="43" spans="1:3" s="401" customFormat="1" ht="12" customHeight="1" thickBot="1">
      <c r="A43" s="15" t="s">
        <v>306</v>
      </c>
      <c r="B43" s="404" t="s">
        <v>316</v>
      </c>
      <c r="C43" s="391">
        <v>280</v>
      </c>
    </row>
    <row r="44" spans="1:3" s="401" customFormat="1" ht="12" customHeight="1" thickBot="1">
      <c r="A44" s="19" t="s">
        <v>27</v>
      </c>
      <c r="B44" s="20" t="s">
        <v>317</v>
      </c>
      <c r="C44" s="297">
        <f>SUM(C45:C49)</f>
        <v>18048</v>
      </c>
    </row>
    <row r="45" spans="1:3" s="401" customFormat="1" ht="12" customHeight="1">
      <c r="A45" s="14" t="s">
        <v>105</v>
      </c>
      <c r="B45" s="402" t="s">
        <v>321</v>
      </c>
      <c r="C45" s="448"/>
    </row>
    <row r="46" spans="1:3" s="401" customFormat="1" ht="12" customHeight="1">
      <c r="A46" s="13" t="s">
        <v>106</v>
      </c>
      <c r="B46" s="403" t="s">
        <v>322</v>
      </c>
      <c r="C46" s="302">
        <v>18048</v>
      </c>
    </row>
    <row r="47" spans="1:3" s="401" customFormat="1" ht="12" customHeight="1">
      <c r="A47" s="13" t="s">
        <v>318</v>
      </c>
      <c r="B47" s="403" t="s">
        <v>323</v>
      </c>
      <c r="C47" s="302"/>
    </row>
    <row r="48" spans="1:3" s="401" customFormat="1" ht="12" customHeight="1">
      <c r="A48" s="13" t="s">
        <v>319</v>
      </c>
      <c r="B48" s="403" t="s">
        <v>324</v>
      </c>
      <c r="C48" s="302"/>
    </row>
    <row r="49" spans="1:3" s="401" customFormat="1" ht="12" customHeight="1" thickBot="1">
      <c r="A49" s="15" t="s">
        <v>320</v>
      </c>
      <c r="B49" s="404" t="s">
        <v>325</v>
      </c>
      <c r="C49" s="391"/>
    </row>
    <row r="50" spans="1:3" s="401" customFormat="1" ht="12" customHeight="1" thickBot="1">
      <c r="A50" s="19" t="s">
        <v>190</v>
      </c>
      <c r="B50" s="20" t="s">
        <v>326</v>
      </c>
      <c r="C50" s="297">
        <f>SUM(C51:C53)</f>
        <v>95205</v>
      </c>
    </row>
    <row r="51" spans="1:3" s="401" customFormat="1" ht="12" customHeight="1">
      <c r="A51" s="14" t="s">
        <v>107</v>
      </c>
      <c r="B51" s="402" t="s">
        <v>327</v>
      </c>
      <c r="C51" s="300"/>
    </row>
    <row r="52" spans="1:3" s="401" customFormat="1" ht="12" customHeight="1">
      <c r="A52" s="13" t="s">
        <v>108</v>
      </c>
      <c r="B52" s="403" t="s">
        <v>508</v>
      </c>
      <c r="C52" s="299"/>
    </row>
    <row r="53" spans="1:3" s="401" customFormat="1" ht="12" customHeight="1">
      <c r="A53" s="13" t="s">
        <v>331</v>
      </c>
      <c r="B53" s="403" t="s">
        <v>329</v>
      </c>
      <c r="C53" s="299">
        <v>95205</v>
      </c>
    </row>
    <row r="54" spans="1:3" s="401" customFormat="1" ht="12" customHeight="1" thickBot="1">
      <c r="A54" s="15" t="s">
        <v>332</v>
      </c>
      <c r="B54" s="404" t="s">
        <v>330</v>
      </c>
      <c r="C54" s="301">
        <v>47933</v>
      </c>
    </row>
    <row r="55" spans="1:3" s="401" customFormat="1" ht="12" customHeight="1" thickBot="1">
      <c r="A55" s="19" t="s">
        <v>29</v>
      </c>
      <c r="B55" s="292" t="s">
        <v>333</v>
      </c>
      <c r="C55" s="297">
        <f>SUM(C56:C58)</f>
        <v>111792</v>
      </c>
    </row>
    <row r="56" spans="1:3" s="401" customFormat="1" ht="12" customHeight="1">
      <c r="A56" s="14" t="s">
        <v>191</v>
      </c>
      <c r="B56" s="402" t="s">
        <v>335</v>
      </c>
      <c r="C56" s="302"/>
    </row>
    <row r="57" spans="1:3" s="401" customFormat="1" ht="12" customHeight="1">
      <c r="A57" s="13" t="s">
        <v>192</v>
      </c>
      <c r="B57" s="403" t="s">
        <v>509</v>
      </c>
      <c r="C57" s="302"/>
    </row>
    <row r="58" spans="1:3" s="401" customFormat="1" ht="12" customHeight="1">
      <c r="A58" s="13" t="s">
        <v>246</v>
      </c>
      <c r="B58" s="403" t="s">
        <v>336</v>
      </c>
      <c r="C58" s="302">
        <v>111792</v>
      </c>
    </row>
    <row r="59" spans="1:3" s="401" customFormat="1" ht="12" customHeight="1" thickBot="1">
      <c r="A59" s="15" t="s">
        <v>334</v>
      </c>
      <c r="B59" s="404" t="s">
        <v>337</v>
      </c>
      <c r="C59" s="302"/>
    </row>
    <row r="60" spans="1:3" s="401" customFormat="1" ht="12" customHeight="1" thickBot="1">
      <c r="A60" s="19" t="s">
        <v>30</v>
      </c>
      <c r="B60" s="20" t="s">
        <v>338</v>
      </c>
      <c r="C60" s="303">
        <f>+C5+C12+C19+C26+C33+C44+C50+C55</f>
        <v>680825</v>
      </c>
    </row>
    <row r="61" spans="1:3" s="401" customFormat="1" ht="12" customHeight="1" thickBot="1">
      <c r="A61" s="405" t="s">
        <v>339</v>
      </c>
      <c r="B61" s="292" t="s">
        <v>340</v>
      </c>
      <c r="C61" s="297">
        <f>SUM(C62:C64)</f>
        <v>115003</v>
      </c>
    </row>
    <row r="62" spans="1:3" s="401" customFormat="1" ht="12" customHeight="1">
      <c r="A62" s="14" t="s">
        <v>373</v>
      </c>
      <c r="B62" s="402" t="s">
        <v>341</v>
      </c>
      <c r="C62" s="302">
        <v>16367</v>
      </c>
    </row>
    <row r="63" spans="1:3" s="401" customFormat="1" ht="12" customHeight="1">
      <c r="A63" s="13" t="s">
        <v>382</v>
      </c>
      <c r="B63" s="403" t="s">
        <v>342</v>
      </c>
      <c r="C63" s="302">
        <v>75000</v>
      </c>
    </row>
    <row r="64" spans="1:3" s="401" customFormat="1" ht="12" customHeight="1" thickBot="1">
      <c r="A64" s="15" t="s">
        <v>383</v>
      </c>
      <c r="B64" s="406" t="s">
        <v>343</v>
      </c>
      <c r="C64" s="302">
        <v>23636</v>
      </c>
    </row>
    <row r="65" spans="1:3" s="401" customFormat="1" ht="12" customHeight="1" thickBot="1">
      <c r="A65" s="405" t="s">
        <v>344</v>
      </c>
      <c r="B65" s="292" t="s">
        <v>345</v>
      </c>
      <c r="C65" s="297">
        <f>SUM(C66:C69)</f>
        <v>0</v>
      </c>
    </row>
    <row r="66" spans="1:3" s="401" customFormat="1" ht="12" customHeight="1">
      <c r="A66" s="14" t="s">
        <v>161</v>
      </c>
      <c r="B66" s="402" t="s">
        <v>346</v>
      </c>
      <c r="C66" s="302"/>
    </row>
    <row r="67" spans="1:3" s="401" customFormat="1" ht="12" customHeight="1">
      <c r="A67" s="13" t="s">
        <v>162</v>
      </c>
      <c r="B67" s="403" t="s">
        <v>347</v>
      </c>
      <c r="C67" s="302"/>
    </row>
    <row r="68" spans="1:3" s="401" customFormat="1" ht="12" customHeight="1">
      <c r="A68" s="13" t="s">
        <v>374</v>
      </c>
      <c r="B68" s="403" t="s">
        <v>348</v>
      </c>
      <c r="C68" s="302"/>
    </row>
    <row r="69" spans="1:3" s="401" customFormat="1" ht="12" customHeight="1" thickBot="1">
      <c r="A69" s="15" t="s">
        <v>375</v>
      </c>
      <c r="B69" s="404" t="s">
        <v>349</v>
      </c>
      <c r="C69" s="302"/>
    </row>
    <row r="70" spans="1:3" s="401" customFormat="1" ht="12" customHeight="1" thickBot="1">
      <c r="A70" s="405" t="s">
        <v>350</v>
      </c>
      <c r="B70" s="292" t="s">
        <v>351</v>
      </c>
      <c r="C70" s="297">
        <f>SUM(C71:C72)</f>
        <v>14570</v>
      </c>
    </row>
    <row r="71" spans="1:3" s="401" customFormat="1" ht="12" customHeight="1">
      <c r="A71" s="14" t="s">
        <v>376</v>
      </c>
      <c r="B71" s="402" t="s">
        <v>352</v>
      </c>
      <c r="C71" s="302">
        <v>14570</v>
      </c>
    </row>
    <row r="72" spans="1:3" s="401" customFormat="1" ht="12" customHeight="1" thickBot="1">
      <c r="A72" s="15" t="s">
        <v>377</v>
      </c>
      <c r="B72" s="404" t="s">
        <v>353</v>
      </c>
      <c r="C72" s="302"/>
    </row>
    <row r="73" spans="1:3" s="401" customFormat="1" ht="12" customHeight="1" thickBot="1">
      <c r="A73" s="405" t="s">
        <v>354</v>
      </c>
      <c r="B73" s="292" t="s">
        <v>355</v>
      </c>
      <c r="C73" s="297">
        <f>SUM(C74:C76)</f>
        <v>0</v>
      </c>
    </row>
    <row r="74" spans="1:3" s="401" customFormat="1" ht="12" customHeight="1">
      <c r="A74" s="14" t="s">
        <v>378</v>
      </c>
      <c r="B74" s="402" t="s">
        <v>356</v>
      </c>
      <c r="C74" s="302"/>
    </row>
    <row r="75" spans="1:3" s="401" customFormat="1" ht="12" customHeight="1">
      <c r="A75" s="13" t="s">
        <v>379</v>
      </c>
      <c r="B75" s="403" t="s">
        <v>357</v>
      </c>
      <c r="C75" s="302"/>
    </row>
    <row r="76" spans="1:3" s="401" customFormat="1" ht="12" customHeight="1" thickBot="1">
      <c r="A76" s="15" t="s">
        <v>380</v>
      </c>
      <c r="B76" s="404" t="s">
        <v>358</v>
      </c>
      <c r="C76" s="302"/>
    </row>
    <row r="77" spans="1:3" s="401" customFormat="1" ht="12" customHeight="1" thickBot="1">
      <c r="A77" s="405" t="s">
        <v>359</v>
      </c>
      <c r="B77" s="292" t="s">
        <v>381</v>
      </c>
      <c r="C77" s="297">
        <f>SUM(C78:C81)</f>
        <v>0</v>
      </c>
    </row>
    <row r="78" spans="1:3" s="401" customFormat="1" ht="12" customHeight="1">
      <c r="A78" s="407" t="s">
        <v>360</v>
      </c>
      <c r="B78" s="402" t="s">
        <v>361</v>
      </c>
      <c r="C78" s="302"/>
    </row>
    <row r="79" spans="1:3" s="401" customFormat="1" ht="12" customHeight="1">
      <c r="A79" s="408" t="s">
        <v>362</v>
      </c>
      <c r="B79" s="403" t="s">
        <v>363</v>
      </c>
      <c r="C79" s="302"/>
    </row>
    <row r="80" spans="1:3" s="401" customFormat="1" ht="12" customHeight="1">
      <c r="A80" s="408" t="s">
        <v>364</v>
      </c>
      <c r="B80" s="403" t="s">
        <v>365</v>
      </c>
      <c r="C80" s="302"/>
    </row>
    <row r="81" spans="1:3" s="401" customFormat="1" ht="12" customHeight="1" thickBot="1">
      <c r="A81" s="409" t="s">
        <v>366</v>
      </c>
      <c r="B81" s="404" t="s">
        <v>367</v>
      </c>
      <c r="C81" s="302"/>
    </row>
    <row r="82" spans="1:3" s="401" customFormat="1" ht="13.5" customHeight="1" thickBot="1">
      <c r="A82" s="405" t="s">
        <v>368</v>
      </c>
      <c r="B82" s="292" t="s">
        <v>369</v>
      </c>
      <c r="C82" s="449"/>
    </row>
    <row r="83" spans="1:3" s="401" customFormat="1" ht="15.75" customHeight="1" thickBot="1">
      <c r="A83" s="405" t="s">
        <v>370</v>
      </c>
      <c r="B83" s="410" t="s">
        <v>371</v>
      </c>
      <c r="C83" s="303">
        <f>+C61+C65+C70+C73+C77+C82</f>
        <v>129573</v>
      </c>
    </row>
    <row r="84" spans="1:3" s="401" customFormat="1" ht="16.5" customHeight="1" thickBot="1">
      <c r="A84" s="411" t="s">
        <v>384</v>
      </c>
      <c r="B84" s="412" t="s">
        <v>372</v>
      </c>
      <c r="C84" s="303">
        <f>+C60+C83</f>
        <v>810398</v>
      </c>
    </row>
    <row r="85" spans="1:3" s="401" customFormat="1" ht="83.25" customHeight="1">
      <c r="A85" s="4"/>
      <c r="B85" s="5"/>
      <c r="C85" s="304"/>
    </row>
    <row r="86" spans="1:3" ht="16.5" customHeight="1">
      <c r="A86" s="798" t="s">
        <v>51</v>
      </c>
      <c r="B86" s="798"/>
      <c r="C86" s="798"/>
    </row>
    <row r="87" spans="1:3" s="413" customFormat="1" ht="16.5" customHeight="1" thickBot="1">
      <c r="A87" s="800" t="s">
        <v>164</v>
      </c>
      <c r="B87" s="800"/>
      <c r="C87" s="143" t="s">
        <v>245</v>
      </c>
    </row>
    <row r="88" spans="1:3" ht="37.5" customHeight="1" thickBot="1">
      <c r="A88" s="22" t="s">
        <v>79</v>
      </c>
      <c r="B88" s="23" t="s">
        <v>52</v>
      </c>
      <c r="C88" s="42" t="s">
        <v>273</v>
      </c>
    </row>
    <row r="89" spans="1:3" s="400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22</v>
      </c>
      <c r="B90" s="30" t="s">
        <v>387</v>
      </c>
      <c r="C90" s="296">
        <f>SUM(C91:C95)</f>
        <v>667177</v>
      </c>
    </row>
    <row r="91" spans="1:3" ht="12" customHeight="1">
      <c r="A91" s="16" t="s">
        <v>109</v>
      </c>
      <c r="B91" s="9" t="s">
        <v>53</v>
      </c>
      <c r="C91" s="298">
        <v>246256</v>
      </c>
    </row>
    <row r="92" spans="1:3" ht="12" customHeight="1">
      <c r="A92" s="13" t="s">
        <v>110</v>
      </c>
      <c r="B92" s="7" t="s">
        <v>193</v>
      </c>
      <c r="C92" s="299">
        <v>65775</v>
      </c>
    </row>
    <row r="93" spans="1:3" ht="12" customHeight="1">
      <c r="A93" s="13" t="s">
        <v>111</v>
      </c>
      <c r="B93" s="7" t="s">
        <v>152</v>
      </c>
      <c r="C93" s="301">
        <v>323384</v>
      </c>
    </row>
    <row r="94" spans="1:3" ht="12" customHeight="1">
      <c r="A94" s="13" t="s">
        <v>112</v>
      </c>
      <c r="B94" s="10" t="s">
        <v>194</v>
      </c>
      <c r="C94" s="301">
        <v>13500</v>
      </c>
    </row>
    <row r="95" spans="1:3" ht="12" customHeight="1">
      <c r="A95" s="13" t="s">
        <v>123</v>
      </c>
      <c r="B95" s="18" t="s">
        <v>195</v>
      </c>
      <c r="C95" s="301">
        <v>18262</v>
      </c>
    </row>
    <row r="96" spans="1:3" ht="12" customHeight="1">
      <c r="A96" s="13" t="s">
        <v>113</v>
      </c>
      <c r="B96" s="7" t="s">
        <v>388</v>
      </c>
      <c r="C96" s="301"/>
    </row>
    <row r="97" spans="1:3" ht="12" customHeight="1">
      <c r="A97" s="13" t="s">
        <v>114</v>
      </c>
      <c r="B97" s="145" t="s">
        <v>389</v>
      </c>
      <c r="C97" s="301"/>
    </row>
    <row r="98" spans="1:3" ht="12" customHeight="1">
      <c r="A98" s="13" t="s">
        <v>124</v>
      </c>
      <c r="B98" s="146" t="s">
        <v>390</v>
      </c>
      <c r="C98" s="301"/>
    </row>
    <row r="99" spans="1:3" ht="12" customHeight="1">
      <c r="A99" s="13" t="s">
        <v>125</v>
      </c>
      <c r="B99" s="146" t="s">
        <v>391</v>
      </c>
      <c r="C99" s="301"/>
    </row>
    <row r="100" spans="1:3" ht="12" customHeight="1">
      <c r="A100" s="13" t="s">
        <v>126</v>
      </c>
      <c r="B100" s="145" t="s">
        <v>392</v>
      </c>
      <c r="C100" s="301"/>
    </row>
    <row r="101" spans="1:3" ht="12" customHeight="1">
      <c r="A101" s="13" t="s">
        <v>127</v>
      </c>
      <c r="B101" s="145" t="s">
        <v>393</v>
      </c>
      <c r="C101" s="301"/>
    </row>
    <row r="102" spans="1:3" ht="12" customHeight="1">
      <c r="A102" s="13" t="s">
        <v>129</v>
      </c>
      <c r="B102" s="146" t="s">
        <v>394</v>
      </c>
      <c r="C102" s="301"/>
    </row>
    <row r="103" spans="1:3" ht="12" customHeight="1">
      <c r="A103" s="12" t="s">
        <v>196</v>
      </c>
      <c r="B103" s="147" t="s">
        <v>395</v>
      </c>
      <c r="C103" s="301"/>
    </row>
    <row r="104" spans="1:3" ht="12" customHeight="1">
      <c r="A104" s="13" t="s">
        <v>385</v>
      </c>
      <c r="B104" s="147" t="s">
        <v>396</v>
      </c>
      <c r="C104" s="301"/>
    </row>
    <row r="105" spans="1:3" ht="12" customHeight="1" thickBot="1">
      <c r="A105" s="17" t="s">
        <v>386</v>
      </c>
      <c r="B105" s="148" t="s">
        <v>397</v>
      </c>
      <c r="C105" s="305">
        <v>18262</v>
      </c>
    </row>
    <row r="106" spans="1:3" ht="12" customHeight="1" thickBot="1">
      <c r="A106" s="19" t="s">
        <v>23</v>
      </c>
      <c r="B106" s="29" t="s">
        <v>398</v>
      </c>
      <c r="C106" s="297">
        <f>+C107+C109+C111</f>
        <v>148849</v>
      </c>
    </row>
    <row r="107" spans="1:3" ht="12" customHeight="1">
      <c r="A107" s="14" t="s">
        <v>115</v>
      </c>
      <c r="B107" s="7" t="s">
        <v>244</v>
      </c>
      <c r="C107" s="300">
        <v>132319</v>
      </c>
    </row>
    <row r="108" spans="1:3" ht="12" customHeight="1">
      <c r="A108" s="14" t="s">
        <v>116</v>
      </c>
      <c r="B108" s="11" t="s">
        <v>402</v>
      </c>
      <c r="C108" s="300">
        <v>123861</v>
      </c>
    </row>
    <row r="109" spans="1:3" ht="12" customHeight="1">
      <c r="A109" s="14" t="s">
        <v>117</v>
      </c>
      <c r="B109" s="11" t="s">
        <v>197</v>
      </c>
      <c r="C109" s="299">
        <v>11492</v>
      </c>
    </row>
    <row r="110" spans="1:3" ht="12" customHeight="1">
      <c r="A110" s="14" t="s">
        <v>118</v>
      </c>
      <c r="B110" s="11" t="s">
        <v>403</v>
      </c>
      <c r="C110" s="275"/>
    </row>
    <row r="111" spans="1:3" ht="12" customHeight="1">
      <c r="A111" s="14" t="s">
        <v>119</v>
      </c>
      <c r="B111" s="294" t="s">
        <v>247</v>
      </c>
      <c r="C111" s="275">
        <v>5038</v>
      </c>
    </row>
    <row r="112" spans="1:3" ht="12" customHeight="1">
      <c r="A112" s="14" t="s">
        <v>128</v>
      </c>
      <c r="B112" s="293" t="s">
        <v>510</v>
      </c>
      <c r="C112" s="275"/>
    </row>
    <row r="113" spans="1:3" ht="12" customHeight="1">
      <c r="A113" s="14" t="s">
        <v>130</v>
      </c>
      <c r="B113" s="398" t="s">
        <v>408</v>
      </c>
      <c r="C113" s="275"/>
    </row>
    <row r="114" spans="1:3" ht="15.75">
      <c r="A114" s="14" t="s">
        <v>198</v>
      </c>
      <c r="B114" s="146" t="s">
        <v>391</v>
      </c>
      <c r="C114" s="275"/>
    </row>
    <row r="115" spans="1:3" ht="12" customHeight="1">
      <c r="A115" s="14" t="s">
        <v>199</v>
      </c>
      <c r="B115" s="146" t="s">
        <v>407</v>
      </c>
      <c r="C115" s="275"/>
    </row>
    <row r="116" spans="1:3" ht="12" customHeight="1">
      <c r="A116" s="14" t="s">
        <v>200</v>
      </c>
      <c r="B116" s="146" t="s">
        <v>406</v>
      </c>
      <c r="C116" s="275"/>
    </row>
    <row r="117" spans="1:3" ht="12" customHeight="1">
      <c r="A117" s="14" t="s">
        <v>399</v>
      </c>
      <c r="B117" s="146" t="s">
        <v>394</v>
      </c>
      <c r="C117" s="275"/>
    </row>
    <row r="118" spans="1:3" ht="12" customHeight="1">
      <c r="A118" s="14" t="s">
        <v>400</v>
      </c>
      <c r="B118" s="146" t="s">
        <v>405</v>
      </c>
      <c r="C118" s="275"/>
    </row>
    <row r="119" spans="1:3" ht="16.5" thickBot="1">
      <c r="A119" s="12" t="s">
        <v>401</v>
      </c>
      <c r="B119" s="146" t="s">
        <v>404</v>
      </c>
      <c r="C119" s="276">
        <v>4438</v>
      </c>
    </row>
    <row r="120" spans="1:3" ht="12" customHeight="1" thickBot="1">
      <c r="A120" s="19" t="s">
        <v>24</v>
      </c>
      <c r="B120" s="136" t="s">
        <v>409</v>
      </c>
      <c r="C120" s="297">
        <f>+C121+C122</f>
        <v>0</v>
      </c>
    </row>
    <row r="121" spans="1:3" ht="12" customHeight="1">
      <c r="A121" s="14" t="s">
        <v>98</v>
      </c>
      <c r="B121" s="8" t="s">
        <v>66</v>
      </c>
      <c r="C121" s="300"/>
    </row>
    <row r="122" spans="1:3" ht="12" customHeight="1" thickBot="1">
      <c r="A122" s="15" t="s">
        <v>99</v>
      </c>
      <c r="B122" s="11" t="s">
        <v>67</v>
      </c>
      <c r="C122" s="301"/>
    </row>
    <row r="123" spans="1:3" ht="12" customHeight="1" thickBot="1">
      <c r="A123" s="19" t="s">
        <v>25</v>
      </c>
      <c r="B123" s="136" t="s">
        <v>410</v>
      </c>
      <c r="C123" s="297">
        <f>+C90+C106+C120</f>
        <v>816026</v>
      </c>
    </row>
    <row r="124" spans="1:3" ht="12" customHeight="1" thickBot="1">
      <c r="A124" s="19" t="s">
        <v>26</v>
      </c>
      <c r="B124" s="136" t="s">
        <v>411</v>
      </c>
      <c r="C124" s="297">
        <f>+C125+C126+C127</f>
        <v>106996</v>
      </c>
    </row>
    <row r="125" spans="1:3" ht="12" customHeight="1">
      <c r="A125" s="14" t="s">
        <v>102</v>
      </c>
      <c r="B125" s="8" t="s">
        <v>412</v>
      </c>
      <c r="C125" s="275">
        <v>1996</v>
      </c>
    </row>
    <row r="126" spans="1:3" ht="12" customHeight="1">
      <c r="A126" s="14" t="s">
        <v>103</v>
      </c>
      <c r="B126" s="8" t="s">
        <v>413</v>
      </c>
      <c r="C126" s="275">
        <v>75000</v>
      </c>
    </row>
    <row r="127" spans="1:3" ht="12" customHeight="1" thickBot="1">
      <c r="A127" s="12" t="s">
        <v>104</v>
      </c>
      <c r="B127" s="6" t="s">
        <v>414</v>
      </c>
      <c r="C127" s="275">
        <v>30000</v>
      </c>
    </row>
    <row r="128" spans="1:3" ht="12" customHeight="1" thickBot="1">
      <c r="A128" s="19" t="s">
        <v>27</v>
      </c>
      <c r="B128" s="136" t="s">
        <v>464</v>
      </c>
      <c r="C128" s="297">
        <f>+C129+C130+C131+C132</f>
        <v>0</v>
      </c>
    </row>
    <row r="129" spans="1:3" ht="12" customHeight="1">
      <c r="A129" s="14" t="s">
        <v>105</v>
      </c>
      <c r="B129" s="8" t="s">
        <v>415</v>
      </c>
      <c r="C129" s="275"/>
    </row>
    <row r="130" spans="1:3" ht="12" customHeight="1">
      <c r="A130" s="14" t="s">
        <v>106</v>
      </c>
      <c r="B130" s="8" t="s">
        <v>416</v>
      </c>
      <c r="C130" s="275"/>
    </row>
    <row r="131" spans="1:3" ht="12" customHeight="1">
      <c r="A131" s="14" t="s">
        <v>318</v>
      </c>
      <c r="B131" s="8" t="s">
        <v>417</v>
      </c>
      <c r="C131" s="275"/>
    </row>
    <row r="132" spans="1:3" ht="12" customHeight="1" thickBot="1">
      <c r="A132" s="12" t="s">
        <v>319</v>
      </c>
      <c r="B132" s="6" t="s">
        <v>418</v>
      </c>
      <c r="C132" s="275"/>
    </row>
    <row r="133" spans="1:3" ht="12" customHeight="1" thickBot="1">
      <c r="A133" s="19" t="s">
        <v>28</v>
      </c>
      <c r="B133" s="136" t="s">
        <v>419</v>
      </c>
      <c r="C133" s="303">
        <f>+C134+C135+C136+C137</f>
        <v>0</v>
      </c>
    </row>
    <row r="134" spans="1:3" ht="12" customHeight="1">
      <c r="A134" s="14" t="s">
        <v>107</v>
      </c>
      <c r="B134" s="8" t="s">
        <v>420</v>
      </c>
      <c r="C134" s="275"/>
    </row>
    <row r="135" spans="1:3" ht="12" customHeight="1">
      <c r="A135" s="14" t="s">
        <v>108</v>
      </c>
      <c r="B135" s="8" t="s">
        <v>430</v>
      </c>
      <c r="C135" s="275"/>
    </row>
    <row r="136" spans="1:3" ht="12" customHeight="1">
      <c r="A136" s="14" t="s">
        <v>331</v>
      </c>
      <c r="B136" s="8" t="s">
        <v>421</v>
      </c>
      <c r="C136" s="275"/>
    </row>
    <row r="137" spans="1:3" ht="12" customHeight="1" thickBot="1">
      <c r="A137" s="12" t="s">
        <v>332</v>
      </c>
      <c r="B137" s="6" t="s">
        <v>422</v>
      </c>
      <c r="C137" s="275"/>
    </row>
    <row r="138" spans="1:3" ht="12" customHeight="1" thickBot="1">
      <c r="A138" s="19" t="s">
        <v>29</v>
      </c>
      <c r="B138" s="136" t="s">
        <v>423</v>
      </c>
      <c r="C138" s="306">
        <f>+C139+C140+C141+C142</f>
        <v>0</v>
      </c>
    </row>
    <row r="139" spans="1:3" ht="12" customHeight="1">
      <c r="A139" s="14" t="s">
        <v>191</v>
      </c>
      <c r="B139" s="8" t="s">
        <v>424</v>
      </c>
      <c r="C139" s="275"/>
    </row>
    <row r="140" spans="1:3" ht="12" customHeight="1">
      <c r="A140" s="14" t="s">
        <v>192</v>
      </c>
      <c r="B140" s="8" t="s">
        <v>425</v>
      </c>
      <c r="C140" s="275"/>
    </row>
    <row r="141" spans="1:3" ht="12" customHeight="1">
      <c r="A141" s="14" t="s">
        <v>246</v>
      </c>
      <c r="B141" s="8" t="s">
        <v>426</v>
      </c>
      <c r="C141" s="275"/>
    </row>
    <row r="142" spans="1:3" ht="12" customHeight="1" thickBot="1">
      <c r="A142" s="14" t="s">
        <v>334</v>
      </c>
      <c r="B142" s="8" t="s">
        <v>427</v>
      </c>
      <c r="C142" s="275"/>
    </row>
    <row r="143" spans="1:9" ht="15" customHeight="1" thickBot="1">
      <c r="A143" s="19" t="s">
        <v>30</v>
      </c>
      <c r="B143" s="136" t="s">
        <v>428</v>
      </c>
      <c r="C143" s="414">
        <f>+C124+C128+C133+C138</f>
        <v>106996</v>
      </c>
      <c r="F143" s="415"/>
      <c r="G143" s="416"/>
      <c r="H143" s="416"/>
      <c r="I143" s="416"/>
    </row>
    <row r="144" spans="1:3" s="401" customFormat="1" ht="12.75" customHeight="1" thickBot="1">
      <c r="A144" s="295" t="s">
        <v>31</v>
      </c>
      <c r="B144" s="382" t="s">
        <v>429</v>
      </c>
      <c r="C144" s="414">
        <f>+C123+C143</f>
        <v>923022</v>
      </c>
    </row>
    <row r="145" ht="7.5" customHeight="1"/>
    <row r="146" spans="1:3" ht="15.75">
      <c r="A146" s="799" t="s">
        <v>431</v>
      </c>
      <c r="B146" s="799"/>
      <c r="C146" s="799"/>
    </row>
    <row r="147" spans="1:3" ht="15" customHeight="1" thickBot="1">
      <c r="A147" s="797" t="s">
        <v>165</v>
      </c>
      <c r="B147" s="797"/>
      <c r="C147" s="307" t="s">
        <v>245</v>
      </c>
    </row>
    <row r="148" spans="1:4" ht="13.5" customHeight="1" thickBot="1">
      <c r="A148" s="19">
        <v>1</v>
      </c>
      <c r="B148" s="29" t="s">
        <v>432</v>
      </c>
      <c r="C148" s="297">
        <f>+C60-C123</f>
        <v>-135201</v>
      </c>
      <c r="D148" s="417"/>
    </row>
    <row r="149" spans="1:3" ht="27.75" customHeight="1" thickBot="1">
      <c r="A149" s="19" t="s">
        <v>23</v>
      </c>
      <c r="B149" s="29" t="s">
        <v>433</v>
      </c>
      <c r="C149" s="297">
        <f>+C83-C143</f>
        <v>22577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1.3. melléklet a ........./.........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774</v>
      </c>
    </row>
    <row r="2" spans="1:3" s="441" customFormat="1" ht="25.5" customHeight="1">
      <c r="A2" s="392" t="s">
        <v>216</v>
      </c>
      <c r="B2" s="358" t="s">
        <v>563</v>
      </c>
      <c r="C2" s="373" t="s">
        <v>564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2592</v>
      </c>
    </row>
    <row r="9" spans="1:3" s="375" customFormat="1" ht="12" customHeight="1">
      <c r="A9" s="434" t="s">
        <v>109</v>
      </c>
      <c r="B9" s="9" t="s">
        <v>307</v>
      </c>
      <c r="C9" s="364">
        <v>50</v>
      </c>
    </row>
    <row r="10" spans="1:3" s="375" customFormat="1" ht="12" customHeight="1">
      <c r="A10" s="435" t="s">
        <v>110</v>
      </c>
      <c r="B10" s="7" t="s">
        <v>308</v>
      </c>
      <c r="C10" s="315">
        <v>1350</v>
      </c>
    </row>
    <row r="11" spans="1:3" s="375" customFormat="1" ht="12" customHeight="1">
      <c r="A11" s="435" t="s">
        <v>111</v>
      </c>
      <c r="B11" s="7" t="s">
        <v>309</v>
      </c>
      <c r="C11" s="315">
        <v>25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371</v>
      </c>
    </row>
    <row r="15" spans="1:3" s="375" customFormat="1" ht="12" customHeight="1">
      <c r="A15" s="435" t="s">
        <v>114</v>
      </c>
      <c r="B15" s="6" t="s">
        <v>477</v>
      </c>
      <c r="C15" s="315">
        <v>796</v>
      </c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200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200</v>
      </c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2792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246</v>
      </c>
    </row>
    <row r="37" spans="1:3" s="375" customFormat="1" ht="12" customHeight="1">
      <c r="A37" s="436" t="s">
        <v>488</v>
      </c>
      <c r="B37" s="437" t="s">
        <v>254</v>
      </c>
      <c r="C37" s="82">
        <v>246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3038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17723</v>
      </c>
    </row>
    <row r="45" spans="1:3" ht="12" customHeight="1">
      <c r="A45" s="435" t="s">
        <v>109</v>
      </c>
      <c r="B45" s="8" t="s">
        <v>53</v>
      </c>
      <c r="C45" s="82">
        <v>9014</v>
      </c>
    </row>
    <row r="46" spans="1:3" ht="12" customHeight="1">
      <c r="A46" s="435" t="s">
        <v>110</v>
      </c>
      <c r="B46" s="7" t="s">
        <v>193</v>
      </c>
      <c r="C46" s="85">
        <v>2449</v>
      </c>
    </row>
    <row r="47" spans="1:3" ht="12" customHeight="1">
      <c r="A47" s="435" t="s">
        <v>111</v>
      </c>
      <c r="B47" s="7" t="s">
        <v>152</v>
      </c>
      <c r="C47" s="85">
        <v>6260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0</v>
      </c>
    </row>
    <row r="51" spans="1:3" s="445" customFormat="1" ht="12" customHeight="1">
      <c r="A51" s="435" t="s">
        <v>115</v>
      </c>
      <c r="B51" s="8" t="s">
        <v>244</v>
      </c>
      <c r="C51" s="82"/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17723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6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775</v>
      </c>
    </row>
    <row r="2" spans="1:3" s="441" customFormat="1" ht="25.5" customHeight="1">
      <c r="A2" s="392" t="s">
        <v>216</v>
      </c>
      <c r="B2" s="358" t="s">
        <v>563</v>
      </c>
      <c r="C2" s="373" t="s">
        <v>564</v>
      </c>
    </row>
    <row r="3" spans="1:3" s="441" customFormat="1" ht="24.75" thickBot="1">
      <c r="A3" s="433" t="s">
        <v>215</v>
      </c>
      <c r="B3" s="359" t="s">
        <v>499</v>
      </c>
      <c r="C3" s="374" t="s">
        <v>69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4540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/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/>
    </row>
    <row r="15" spans="1:3" s="375" customFormat="1" ht="12" customHeight="1">
      <c r="A15" s="435" t="s">
        <v>114</v>
      </c>
      <c r="B15" s="6" t="s">
        <v>477</v>
      </c>
      <c r="C15" s="315">
        <v>4540</v>
      </c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10814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10814</v>
      </c>
    </row>
    <row r="23" spans="1:3" s="444" customFormat="1" ht="12" customHeight="1" thickBot="1">
      <c r="A23" s="435" t="s">
        <v>118</v>
      </c>
      <c r="B23" s="7" t="s">
        <v>3</v>
      </c>
      <c r="C23" s="315">
        <v>10814</v>
      </c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15354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10500</v>
      </c>
    </row>
    <row r="37" spans="1:3" s="375" customFormat="1" ht="12" customHeight="1">
      <c r="A37" s="436" t="s">
        <v>488</v>
      </c>
      <c r="B37" s="437" t="s">
        <v>254</v>
      </c>
      <c r="C37" s="82">
        <v>10500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25854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15743</v>
      </c>
    </row>
    <row r="45" spans="1:3" ht="12" customHeight="1">
      <c r="A45" s="435" t="s">
        <v>109</v>
      </c>
      <c r="B45" s="8" t="s">
        <v>53</v>
      </c>
      <c r="C45" s="82">
        <v>4290</v>
      </c>
    </row>
    <row r="46" spans="1:3" ht="12" customHeight="1">
      <c r="A46" s="435" t="s">
        <v>110</v>
      </c>
      <c r="B46" s="7" t="s">
        <v>193</v>
      </c>
      <c r="C46" s="85">
        <v>1077</v>
      </c>
    </row>
    <row r="47" spans="1:3" ht="12" customHeight="1">
      <c r="A47" s="435" t="s">
        <v>111</v>
      </c>
      <c r="B47" s="7" t="s">
        <v>152</v>
      </c>
      <c r="C47" s="85">
        <v>10376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6422</v>
      </c>
    </row>
    <row r="51" spans="1:3" s="445" customFormat="1" ht="12" customHeight="1">
      <c r="A51" s="435" t="s">
        <v>115</v>
      </c>
      <c r="B51" s="8" t="s">
        <v>244</v>
      </c>
      <c r="C51" s="82">
        <v>6422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22165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0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776</v>
      </c>
    </row>
    <row r="2" spans="1:3" s="441" customFormat="1" ht="25.5" customHeight="1">
      <c r="A2" s="392" t="s">
        <v>216</v>
      </c>
      <c r="B2" s="358" t="s">
        <v>566</v>
      </c>
      <c r="C2" s="373" t="s">
        <v>567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134492</v>
      </c>
    </row>
    <row r="9" spans="1:3" s="375" customFormat="1" ht="12" customHeight="1">
      <c r="A9" s="434" t="s">
        <v>109</v>
      </c>
      <c r="B9" s="9" t="s">
        <v>307</v>
      </c>
      <c r="C9" s="364">
        <v>13306</v>
      </c>
    </row>
    <row r="10" spans="1:3" s="375" customFormat="1" ht="12" customHeight="1">
      <c r="A10" s="435" t="s">
        <v>110</v>
      </c>
      <c r="B10" s="7" t="s">
        <v>308</v>
      </c>
      <c r="C10" s="315">
        <v>16480</v>
      </c>
    </row>
    <row r="11" spans="1:3" s="375" customFormat="1" ht="12" customHeight="1">
      <c r="A11" s="435" t="s">
        <v>111</v>
      </c>
      <c r="B11" s="7" t="s">
        <v>309</v>
      </c>
      <c r="C11" s="315">
        <v>54586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17444</v>
      </c>
    </row>
    <row r="14" spans="1:3" s="375" customFormat="1" ht="12" customHeight="1">
      <c r="A14" s="435" t="s">
        <v>113</v>
      </c>
      <c r="B14" s="7" t="s">
        <v>476</v>
      </c>
      <c r="C14" s="315">
        <v>19072</v>
      </c>
    </row>
    <row r="15" spans="1:3" s="375" customFormat="1" ht="12" customHeight="1">
      <c r="A15" s="435" t="s">
        <v>114</v>
      </c>
      <c r="B15" s="6" t="s">
        <v>477</v>
      </c>
      <c r="C15" s="315">
        <v>13284</v>
      </c>
    </row>
    <row r="16" spans="1:3" s="375" customFormat="1" ht="12" customHeight="1">
      <c r="A16" s="435" t="s">
        <v>124</v>
      </c>
      <c r="B16" s="7" t="s">
        <v>314</v>
      </c>
      <c r="C16" s="365">
        <v>40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>
        <v>280</v>
      </c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5170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5170</v>
      </c>
    </row>
    <row r="23" spans="1:3" s="444" customFormat="1" ht="12" customHeight="1" thickBot="1">
      <c r="A23" s="435" t="s">
        <v>118</v>
      </c>
      <c r="B23" s="7" t="s">
        <v>3</v>
      </c>
      <c r="C23" s="315">
        <v>3133</v>
      </c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139662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2762</v>
      </c>
    </row>
    <row r="37" spans="1:3" s="375" customFormat="1" ht="12" customHeight="1">
      <c r="A37" s="436" t="s">
        <v>488</v>
      </c>
      <c r="B37" s="437" t="s">
        <v>254</v>
      </c>
      <c r="C37" s="82">
        <v>2762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142424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308893</v>
      </c>
    </row>
    <row r="45" spans="1:3" ht="12" customHeight="1">
      <c r="A45" s="435" t="s">
        <v>109</v>
      </c>
      <c r="B45" s="8" t="s">
        <v>53</v>
      </c>
      <c r="C45" s="82">
        <v>53171</v>
      </c>
    </row>
    <row r="46" spans="1:3" ht="12" customHeight="1">
      <c r="A46" s="435" t="s">
        <v>110</v>
      </c>
      <c r="B46" s="7" t="s">
        <v>193</v>
      </c>
      <c r="C46" s="85">
        <v>15863</v>
      </c>
    </row>
    <row r="47" spans="1:3" ht="12" customHeight="1">
      <c r="A47" s="435" t="s">
        <v>111</v>
      </c>
      <c r="B47" s="7" t="s">
        <v>152</v>
      </c>
      <c r="C47" s="85">
        <v>239859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7506</v>
      </c>
    </row>
    <row r="51" spans="1:3" s="445" customFormat="1" ht="12" customHeight="1">
      <c r="A51" s="435" t="s">
        <v>115</v>
      </c>
      <c r="B51" s="8" t="s">
        <v>244</v>
      </c>
      <c r="C51" s="82">
        <v>4966</v>
      </c>
    </row>
    <row r="52" spans="1:3" ht="12" customHeight="1">
      <c r="A52" s="435" t="s">
        <v>116</v>
      </c>
      <c r="B52" s="7" t="s">
        <v>197</v>
      </c>
      <c r="C52" s="85">
        <v>2540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316399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25.5</v>
      </c>
    </row>
    <row r="58" spans="1:3" ht="14.25" customHeight="1" thickBot="1">
      <c r="A58" s="255" t="s">
        <v>219</v>
      </c>
      <c r="B58" s="256"/>
      <c r="C58" s="13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777</v>
      </c>
    </row>
    <row r="2" spans="1:3" s="441" customFormat="1" ht="25.5" customHeight="1">
      <c r="A2" s="392" t="s">
        <v>216</v>
      </c>
      <c r="B2" s="358" t="s">
        <v>568</v>
      </c>
      <c r="C2" s="373" t="s">
        <v>69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106384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2220</v>
      </c>
    </row>
    <row r="11" spans="1:3" s="375" customFormat="1" ht="12" customHeight="1">
      <c r="A11" s="435" t="s">
        <v>111</v>
      </c>
      <c r="B11" s="7" t="s">
        <v>309</v>
      </c>
      <c r="C11" s="315">
        <v>54380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17444</v>
      </c>
    </row>
    <row r="14" spans="1:3" s="375" customFormat="1" ht="12" customHeight="1">
      <c r="A14" s="435" t="s">
        <v>113</v>
      </c>
      <c r="B14" s="7" t="s">
        <v>476</v>
      </c>
      <c r="C14" s="315">
        <v>19016</v>
      </c>
    </row>
    <row r="15" spans="1:3" s="375" customFormat="1" ht="12" customHeight="1">
      <c r="A15" s="435" t="s">
        <v>114</v>
      </c>
      <c r="B15" s="6" t="s">
        <v>477</v>
      </c>
      <c r="C15" s="315">
        <v>13284</v>
      </c>
    </row>
    <row r="16" spans="1:3" s="375" customFormat="1" ht="12" customHeight="1">
      <c r="A16" s="435" t="s">
        <v>124</v>
      </c>
      <c r="B16" s="7" t="s">
        <v>314</v>
      </c>
      <c r="C16" s="365">
        <v>40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2037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2037</v>
      </c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108421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2762</v>
      </c>
    </row>
    <row r="37" spans="1:3" s="375" customFormat="1" ht="12" customHeight="1">
      <c r="A37" s="436" t="s">
        <v>488</v>
      </c>
      <c r="B37" s="437" t="s">
        <v>254</v>
      </c>
      <c r="C37" s="82">
        <v>2762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111183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262046</v>
      </c>
    </row>
    <row r="45" spans="1:3" ht="12" customHeight="1">
      <c r="A45" s="435" t="s">
        <v>109</v>
      </c>
      <c r="B45" s="8" t="s">
        <v>53</v>
      </c>
      <c r="C45" s="82">
        <v>45699</v>
      </c>
    </row>
    <row r="46" spans="1:3" ht="12" customHeight="1">
      <c r="A46" s="435" t="s">
        <v>110</v>
      </c>
      <c r="B46" s="7" t="s">
        <v>193</v>
      </c>
      <c r="C46" s="85">
        <v>13827</v>
      </c>
    </row>
    <row r="47" spans="1:3" ht="12" customHeight="1">
      <c r="A47" s="435" t="s">
        <v>111</v>
      </c>
      <c r="B47" s="7" t="s">
        <v>152</v>
      </c>
      <c r="C47" s="85">
        <v>202520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3950</v>
      </c>
    </row>
    <row r="51" spans="1:3" s="445" customFormat="1" ht="12" customHeight="1">
      <c r="A51" s="435" t="s">
        <v>115</v>
      </c>
      <c r="B51" s="8" t="s">
        <v>244</v>
      </c>
      <c r="C51" s="82">
        <v>3950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265996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20.5</v>
      </c>
    </row>
    <row r="58" spans="1:3" ht="14.25" customHeight="1" thickBot="1">
      <c r="A58" s="255" t="s">
        <v>219</v>
      </c>
      <c r="B58" s="256"/>
      <c r="C58" s="13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778</v>
      </c>
    </row>
    <row r="2" spans="1:3" s="441" customFormat="1" ht="25.5" customHeight="1">
      <c r="A2" s="392" t="s">
        <v>216</v>
      </c>
      <c r="B2" s="358" t="s">
        <v>568</v>
      </c>
      <c r="C2" s="373" t="s">
        <v>69</v>
      </c>
    </row>
    <row r="3" spans="1:3" s="441" customFormat="1" ht="24.75" thickBot="1">
      <c r="A3" s="433" t="s">
        <v>215</v>
      </c>
      <c r="B3" s="359" t="s">
        <v>499</v>
      </c>
      <c r="C3" s="374" t="s">
        <v>69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28108</v>
      </c>
    </row>
    <row r="9" spans="1:3" s="375" customFormat="1" ht="12" customHeight="1">
      <c r="A9" s="434" t="s">
        <v>109</v>
      </c>
      <c r="B9" s="9" t="s">
        <v>307</v>
      </c>
      <c r="C9" s="364">
        <v>13306</v>
      </c>
    </row>
    <row r="10" spans="1:3" s="375" customFormat="1" ht="12" customHeight="1">
      <c r="A10" s="435" t="s">
        <v>110</v>
      </c>
      <c r="B10" s="7" t="s">
        <v>308</v>
      </c>
      <c r="C10" s="315">
        <v>14260</v>
      </c>
    </row>
    <row r="11" spans="1:3" s="375" customFormat="1" ht="12" customHeight="1">
      <c r="A11" s="435" t="s">
        <v>111</v>
      </c>
      <c r="B11" s="7" t="s">
        <v>309</v>
      </c>
      <c r="C11" s="315">
        <v>206</v>
      </c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/>
    </row>
    <row r="14" spans="1:3" s="375" customFormat="1" ht="12" customHeight="1">
      <c r="A14" s="435" t="s">
        <v>113</v>
      </c>
      <c r="B14" s="7" t="s">
        <v>476</v>
      </c>
      <c r="C14" s="315">
        <v>56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>
        <v>280</v>
      </c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3133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>
        <v>3133</v>
      </c>
    </row>
    <row r="23" spans="1:3" s="444" customFormat="1" ht="12" customHeight="1" thickBot="1">
      <c r="A23" s="435" t="s">
        <v>118</v>
      </c>
      <c r="B23" s="7" t="s">
        <v>3</v>
      </c>
      <c r="C23" s="315">
        <v>3133</v>
      </c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/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31241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0</v>
      </c>
    </row>
    <row r="37" spans="1:3" s="375" customFormat="1" ht="12" customHeight="1">
      <c r="A37" s="436" t="s">
        <v>488</v>
      </c>
      <c r="B37" s="437" t="s">
        <v>254</v>
      </c>
      <c r="C37" s="82"/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31241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46847</v>
      </c>
    </row>
    <row r="45" spans="1:3" ht="12" customHeight="1">
      <c r="A45" s="435" t="s">
        <v>109</v>
      </c>
      <c r="B45" s="8" t="s">
        <v>53</v>
      </c>
      <c r="C45" s="82">
        <v>7472</v>
      </c>
    </row>
    <row r="46" spans="1:3" ht="12" customHeight="1">
      <c r="A46" s="435" t="s">
        <v>110</v>
      </c>
      <c r="B46" s="7" t="s">
        <v>193</v>
      </c>
      <c r="C46" s="85">
        <v>2036</v>
      </c>
    </row>
    <row r="47" spans="1:3" ht="12" customHeight="1">
      <c r="A47" s="435" t="s">
        <v>111</v>
      </c>
      <c r="B47" s="7" t="s">
        <v>152</v>
      </c>
      <c r="C47" s="85">
        <v>37339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3556</v>
      </c>
    </row>
    <row r="51" spans="1:3" s="445" customFormat="1" ht="12" customHeight="1">
      <c r="A51" s="435" t="s">
        <v>115</v>
      </c>
      <c r="B51" s="8" t="s">
        <v>244</v>
      </c>
      <c r="C51" s="82">
        <v>1016</v>
      </c>
    </row>
    <row r="52" spans="1:3" ht="12" customHeight="1">
      <c r="A52" s="435" t="s">
        <v>116</v>
      </c>
      <c r="B52" s="7" t="s">
        <v>197</v>
      </c>
      <c r="C52" s="85">
        <v>2540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50403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5</v>
      </c>
    </row>
    <row r="58" spans="1:3" ht="14.25" customHeight="1" thickBot="1">
      <c r="A58" s="255" t="s">
        <v>219</v>
      </c>
      <c r="B58" s="256"/>
      <c r="C58" s="13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779</v>
      </c>
    </row>
    <row r="2" spans="1:3" s="441" customFormat="1" ht="25.5" customHeight="1">
      <c r="A2" s="392" t="s">
        <v>216</v>
      </c>
      <c r="B2" s="358" t="s">
        <v>569</v>
      </c>
      <c r="C2" s="373" t="s">
        <v>570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178836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25772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148300</v>
      </c>
    </row>
    <row r="14" spans="1:3" s="375" customFormat="1" ht="12" customHeight="1">
      <c r="A14" s="435" t="s">
        <v>113</v>
      </c>
      <c r="B14" s="7" t="s">
        <v>476</v>
      </c>
      <c r="C14" s="315">
        <v>4724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>
        <v>40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>
        <v>80542</v>
      </c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259378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13412</v>
      </c>
    </row>
    <row r="37" spans="1:3" s="375" customFormat="1" ht="12" customHeight="1">
      <c r="A37" s="436" t="s">
        <v>488</v>
      </c>
      <c r="B37" s="437" t="s">
        <v>254</v>
      </c>
      <c r="C37" s="82">
        <v>13412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272790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580926</v>
      </c>
    </row>
    <row r="45" spans="1:3" ht="12" customHeight="1">
      <c r="A45" s="435" t="s">
        <v>109</v>
      </c>
      <c r="B45" s="8" t="s">
        <v>53</v>
      </c>
      <c r="C45" s="82">
        <v>283196</v>
      </c>
    </row>
    <row r="46" spans="1:3" ht="12" customHeight="1">
      <c r="A46" s="435" t="s">
        <v>110</v>
      </c>
      <c r="B46" s="7" t="s">
        <v>193</v>
      </c>
      <c r="C46" s="85">
        <v>75248</v>
      </c>
    </row>
    <row r="47" spans="1:3" ht="12" customHeight="1">
      <c r="A47" s="435" t="s">
        <v>111</v>
      </c>
      <c r="B47" s="7" t="s">
        <v>152</v>
      </c>
      <c r="C47" s="85">
        <v>222482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2670</v>
      </c>
    </row>
    <row r="51" spans="1:3" s="445" customFormat="1" ht="12" customHeight="1">
      <c r="A51" s="435" t="s">
        <v>115</v>
      </c>
      <c r="B51" s="8" t="s">
        <v>244</v>
      </c>
      <c r="C51" s="82">
        <v>1170</v>
      </c>
    </row>
    <row r="52" spans="1:3" ht="12" customHeight="1">
      <c r="A52" s="435" t="s">
        <v>116</v>
      </c>
      <c r="B52" s="7" t="s">
        <v>197</v>
      </c>
      <c r="C52" s="85">
        <v>1500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583596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162.3</v>
      </c>
    </row>
    <row r="58" spans="1:3" ht="14.25" customHeight="1" thickBot="1">
      <c r="A58" s="255" t="s">
        <v>219</v>
      </c>
      <c r="B58" s="256"/>
      <c r="C58" s="13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780</v>
      </c>
    </row>
    <row r="2" spans="1:3" s="441" customFormat="1" ht="25.5" customHeight="1">
      <c r="A2" s="392" t="s">
        <v>216</v>
      </c>
      <c r="B2" s="358" t="s">
        <v>569</v>
      </c>
      <c r="C2" s="373" t="s">
        <v>570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5872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3600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1300</v>
      </c>
    </row>
    <row r="14" spans="1:3" s="375" customFormat="1" ht="12" customHeight="1">
      <c r="A14" s="435" t="s">
        <v>113</v>
      </c>
      <c r="B14" s="7" t="s">
        <v>476</v>
      </c>
      <c r="C14" s="315">
        <v>972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>
        <v>33270</v>
      </c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39142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10882</v>
      </c>
    </row>
    <row r="37" spans="1:3" s="375" customFormat="1" ht="12" customHeight="1">
      <c r="A37" s="436" t="s">
        <v>488</v>
      </c>
      <c r="B37" s="437" t="s">
        <v>254</v>
      </c>
      <c r="C37" s="82">
        <v>10882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50024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91754</v>
      </c>
    </row>
    <row r="45" spans="1:3" ht="12" customHeight="1">
      <c r="A45" s="435" t="s">
        <v>109</v>
      </c>
      <c r="B45" s="8" t="s">
        <v>53</v>
      </c>
      <c r="C45" s="82">
        <v>58728</v>
      </c>
    </row>
    <row r="46" spans="1:3" ht="12" customHeight="1">
      <c r="A46" s="435" t="s">
        <v>110</v>
      </c>
      <c r="B46" s="7" t="s">
        <v>193</v>
      </c>
      <c r="C46" s="85">
        <v>15562</v>
      </c>
    </row>
    <row r="47" spans="1:3" ht="12" customHeight="1">
      <c r="A47" s="435" t="s">
        <v>111</v>
      </c>
      <c r="B47" s="7" t="s">
        <v>152</v>
      </c>
      <c r="C47" s="85">
        <v>17464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150</v>
      </c>
    </row>
    <row r="51" spans="1:3" s="445" customFormat="1" ht="12" customHeight="1">
      <c r="A51" s="435" t="s">
        <v>115</v>
      </c>
      <c r="B51" s="8" t="s">
        <v>244</v>
      </c>
      <c r="C51" s="82">
        <v>150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91904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35.2</v>
      </c>
    </row>
    <row r="58" spans="1:3" ht="14.25" customHeight="1" thickBot="1">
      <c r="A58" s="255" t="s">
        <v>219</v>
      </c>
      <c r="B58" s="256"/>
      <c r="C58" s="13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781</v>
      </c>
    </row>
    <row r="2" spans="1:3" s="441" customFormat="1" ht="25.5" customHeight="1">
      <c r="A2" s="392" t="s">
        <v>216</v>
      </c>
      <c r="B2" s="358" t="s">
        <v>569</v>
      </c>
      <c r="C2" s="373" t="s">
        <v>570</v>
      </c>
    </row>
    <row r="3" spans="1:3" s="441" customFormat="1" ht="24.75" thickBot="1">
      <c r="A3" s="433" t="s">
        <v>215</v>
      </c>
      <c r="B3" s="359" t="s">
        <v>499</v>
      </c>
      <c r="C3" s="374" t="s">
        <v>69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172964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22172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147000</v>
      </c>
    </row>
    <row r="14" spans="1:3" s="375" customFormat="1" ht="12" customHeight="1">
      <c r="A14" s="435" t="s">
        <v>113</v>
      </c>
      <c r="B14" s="7" t="s">
        <v>476</v>
      </c>
      <c r="C14" s="315">
        <v>3752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>
        <v>40</v>
      </c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>
        <v>47272</v>
      </c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220236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2530</v>
      </c>
    </row>
    <row r="37" spans="1:3" s="375" customFormat="1" ht="12" customHeight="1">
      <c r="A37" s="436" t="s">
        <v>488</v>
      </c>
      <c r="B37" s="437" t="s">
        <v>254</v>
      </c>
      <c r="C37" s="82">
        <v>2530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222766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489172</v>
      </c>
    </row>
    <row r="45" spans="1:3" ht="12" customHeight="1">
      <c r="A45" s="435" t="s">
        <v>109</v>
      </c>
      <c r="B45" s="8" t="s">
        <v>53</v>
      </c>
      <c r="C45" s="82">
        <v>224468</v>
      </c>
    </row>
    <row r="46" spans="1:3" ht="12" customHeight="1">
      <c r="A46" s="435" t="s">
        <v>110</v>
      </c>
      <c r="B46" s="7" t="s">
        <v>193</v>
      </c>
      <c r="C46" s="85">
        <v>59686</v>
      </c>
    </row>
    <row r="47" spans="1:3" ht="12" customHeight="1">
      <c r="A47" s="435" t="s">
        <v>111</v>
      </c>
      <c r="B47" s="7" t="s">
        <v>152</v>
      </c>
      <c r="C47" s="85">
        <v>205018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2520</v>
      </c>
    </row>
    <row r="51" spans="1:3" s="445" customFormat="1" ht="12" customHeight="1">
      <c r="A51" s="435" t="s">
        <v>115</v>
      </c>
      <c r="B51" s="8" t="s">
        <v>244</v>
      </c>
      <c r="C51" s="82">
        <v>1020</v>
      </c>
    </row>
    <row r="52" spans="1:3" ht="12" customHeight="1">
      <c r="A52" s="435" t="s">
        <v>116</v>
      </c>
      <c r="B52" s="7" t="s">
        <v>197</v>
      </c>
      <c r="C52" s="85">
        <v>1500</v>
      </c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491692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470">
        <v>127.1</v>
      </c>
    </row>
    <row r="58" spans="1:3" ht="14.25" customHeight="1" thickBot="1">
      <c r="A58" s="255" t="s">
        <v>219</v>
      </c>
      <c r="B58" s="256"/>
      <c r="C58" s="13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782</v>
      </c>
    </row>
    <row r="2" spans="1:3" s="441" customFormat="1" ht="25.5" customHeight="1">
      <c r="A2" s="392" t="s">
        <v>216</v>
      </c>
      <c r="B2" s="358" t="s">
        <v>572</v>
      </c>
      <c r="C2" s="373" t="s">
        <v>571</v>
      </c>
    </row>
    <row r="3" spans="1:3" s="441" customFormat="1" ht="24.75" thickBot="1">
      <c r="A3" s="433" t="s">
        <v>215</v>
      </c>
      <c r="B3" s="359" t="s">
        <v>474</v>
      </c>
      <c r="C3" s="374" t="s">
        <v>58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7683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4150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1900</v>
      </c>
    </row>
    <row r="14" spans="1:3" s="375" customFormat="1" ht="12" customHeight="1">
      <c r="A14" s="435" t="s">
        <v>113</v>
      </c>
      <c r="B14" s="7" t="s">
        <v>476</v>
      </c>
      <c r="C14" s="315">
        <v>1633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>
        <v>395</v>
      </c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8078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1050</v>
      </c>
    </row>
    <row r="37" spans="1:3" s="375" customFormat="1" ht="12" customHeight="1">
      <c r="A37" s="436" t="s">
        <v>488</v>
      </c>
      <c r="B37" s="437" t="s">
        <v>254</v>
      </c>
      <c r="C37" s="82">
        <v>1050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9128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49126</v>
      </c>
    </row>
    <row r="45" spans="1:3" ht="12" customHeight="1">
      <c r="A45" s="435" t="s">
        <v>109</v>
      </c>
      <c r="B45" s="8" t="s">
        <v>53</v>
      </c>
      <c r="C45" s="82">
        <v>30227</v>
      </c>
    </row>
    <row r="46" spans="1:3" ht="12" customHeight="1">
      <c r="A46" s="435" t="s">
        <v>110</v>
      </c>
      <c r="B46" s="7" t="s">
        <v>193</v>
      </c>
      <c r="C46" s="85">
        <v>8049</v>
      </c>
    </row>
    <row r="47" spans="1:3" ht="12" customHeight="1">
      <c r="A47" s="435" t="s">
        <v>111</v>
      </c>
      <c r="B47" s="7" t="s">
        <v>152</v>
      </c>
      <c r="C47" s="85">
        <v>10850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30</v>
      </c>
    </row>
    <row r="51" spans="1:3" s="445" customFormat="1" ht="12" customHeight="1">
      <c r="A51" s="435" t="s">
        <v>115</v>
      </c>
      <c r="B51" s="8" t="s">
        <v>244</v>
      </c>
      <c r="C51" s="82">
        <v>30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49156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19</v>
      </c>
    </row>
    <row r="58" spans="1:3" ht="14.25" customHeight="1" thickBot="1">
      <c r="A58" s="255" t="s">
        <v>219</v>
      </c>
      <c r="B58" s="256"/>
      <c r="C58" s="13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40" t="s">
        <v>783</v>
      </c>
    </row>
    <row r="2" spans="1:3" s="441" customFormat="1" ht="25.5" customHeight="1">
      <c r="A2" s="392" t="s">
        <v>216</v>
      </c>
      <c r="B2" s="358" t="s">
        <v>572</v>
      </c>
      <c r="C2" s="373" t="s">
        <v>571</v>
      </c>
    </row>
    <row r="3" spans="1:3" s="441" customFormat="1" ht="24.75" thickBot="1">
      <c r="A3" s="433" t="s">
        <v>215</v>
      </c>
      <c r="B3" s="359" t="s">
        <v>498</v>
      </c>
      <c r="C3" s="374" t="s">
        <v>68</v>
      </c>
    </row>
    <row r="4" spans="1:3" s="442" customFormat="1" ht="15.75" customHeight="1" thickBot="1">
      <c r="A4" s="236"/>
      <c r="B4" s="236"/>
      <c r="C4" s="237" t="s">
        <v>59</v>
      </c>
    </row>
    <row r="5" spans="1:3" ht="13.5" thickBot="1">
      <c r="A5" s="393" t="s">
        <v>217</v>
      </c>
      <c r="B5" s="238" t="s">
        <v>60</v>
      </c>
      <c r="C5" s="239" t="s">
        <v>61</v>
      </c>
    </row>
    <row r="6" spans="1:3" s="443" customFormat="1" ht="12.75" customHeight="1" thickBot="1">
      <c r="A6" s="199">
        <v>1</v>
      </c>
      <c r="B6" s="200">
        <v>2</v>
      </c>
      <c r="C6" s="201">
        <v>3</v>
      </c>
    </row>
    <row r="7" spans="1:3" s="443" customFormat="1" ht="15.75" customHeight="1" thickBot="1">
      <c r="A7" s="240"/>
      <c r="B7" s="241" t="s">
        <v>62</v>
      </c>
      <c r="C7" s="242"/>
    </row>
    <row r="8" spans="1:3" s="375" customFormat="1" ht="12" customHeight="1" thickBot="1">
      <c r="A8" s="199" t="s">
        <v>22</v>
      </c>
      <c r="B8" s="243" t="s">
        <v>475</v>
      </c>
      <c r="C8" s="317">
        <f>SUM(C9:C18)</f>
        <v>7683</v>
      </c>
    </row>
    <row r="9" spans="1:3" s="375" customFormat="1" ht="12" customHeight="1">
      <c r="A9" s="434" t="s">
        <v>109</v>
      </c>
      <c r="B9" s="9" t="s">
        <v>307</v>
      </c>
      <c r="C9" s="364"/>
    </row>
    <row r="10" spans="1:3" s="375" customFormat="1" ht="12" customHeight="1">
      <c r="A10" s="435" t="s">
        <v>110</v>
      </c>
      <c r="B10" s="7" t="s">
        <v>308</v>
      </c>
      <c r="C10" s="315">
        <v>4150</v>
      </c>
    </row>
    <row r="11" spans="1:3" s="375" customFormat="1" ht="12" customHeight="1">
      <c r="A11" s="435" t="s">
        <v>111</v>
      </c>
      <c r="B11" s="7" t="s">
        <v>309</v>
      </c>
      <c r="C11" s="315"/>
    </row>
    <row r="12" spans="1:3" s="375" customFormat="1" ht="12" customHeight="1">
      <c r="A12" s="435" t="s">
        <v>112</v>
      </c>
      <c r="B12" s="7" t="s">
        <v>310</v>
      </c>
      <c r="C12" s="315"/>
    </row>
    <row r="13" spans="1:3" s="375" customFormat="1" ht="12" customHeight="1">
      <c r="A13" s="435" t="s">
        <v>160</v>
      </c>
      <c r="B13" s="7" t="s">
        <v>311</v>
      </c>
      <c r="C13" s="315">
        <v>1900</v>
      </c>
    </row>
    <row r="14" spans="1:3" s="375" customFormat="1" ht="12" customHeight="1">
      <c r="A14" s="435" t="s">
        <v>113</v>
      </c>
      <c r="B14" s="7" t="s">
        <v>476</v>
      </c>
      <c r="C14" s="315">
        <v>1633</v>
      </c>
    </row>
    <row r="15" spans="1:3" s="375" customFormat="1" ht="12" customHeight="1">
      <c r="A15" s="435" t="s">
        <v>114</v>
      </c>
      <c r="B15" s="6" t="s">
        <v>477</v>
      </c>
      <c r="C15" s="315"/>
    </row>
    <row r="16" spans="1:3" s="375" customFormat="1" ht="12" customHeight="1">
      <c r="A16" s="435" t="s">
        <v>124</v>
      </c>
      <c r="B16" s="7" t="s">
        <v>314</v>
      </c>
      <c r="C16" s="365"/>
    </row>
    <row r="17" spans="1:3" s="444" customFormat="1" ht="12" customHeight="1">
      <c r="A17" s="435" t="s">
        <v>125</v>
      </c>
      <c r="B17" s="7" t="s">
        <v>315</v>
      </c>
      <c r="C17" s="315"/>
    </row>
    <row r="18" spans="1:3" s="444" customFormat="1" ht="12" customHeight="1" thickBot="1">
      <c r="A18" s="435" t="s">
        <v>126</v>
      </c>
      <c r="B18" s="6" t="s">
        <v>316</v>
      </c>
      <c r="C18" s="316"/>
    </row>
    <row r="19" spans="1:3" s="375" customFormat="1" ht="12" customHeight="1" thickBot="1">
      <c r="A19" s="199" t="s">
        <v>23</v>
      </c>
      <c r="B19" s="243" t="s">
        <v>478</v>
      </c>
      <c r="C19" s="317">
        <f>SUM(C20:C22)</f>
        <v>0</v>
      </c>
    </row>
    <row r="20" spans="1:3" s="444" customFormat="1" ht="12" customHeight="1">
      <c r="A20" s="435" t="s">
        <v>115</v>
      </c>
      <c r="B20" s="8" t="s">
        <v>282</v>
      </c>
      <c r="C20" s="315"/>
    </row>
    <row r="21" spans="1:3" s="444" customFormat="1" ht="12" customHeight="1">
      <c r="A21" s="435" t="s">
        <v>116</v>
      </c>
      <c r="B21" s="7" t="s">
        <v>479</v>
      </c>
      <c r="C21" s="315"/>
    </row>
    <row r="22" spans="1:3" s="444" customFormat="1" ht="12" customHeight="1">
      <c r="A22" s="435" t="s">
        <v>117</v>
      </c>
      <c r="B22" s="7" t="s">
        <v>480</v>
      </c>
      <c r="C22" s="315"/>
    </row>
    <row r="23" spans="1:3" s="444" customFormat="1" ht="12" customHeight="1" thickBot="1">
      <c r="A23" s="435" t="s">
        <v>118</v>
      </c>
      <c r="B23" s="7" t="s">
        <v>3</v>
      </c>
      <c r="C23" s="315"/>
    </row>
    <row r="24" spans="1:3" s="444" customFormat="1" ht="12" customHeight="1" thickBot="1">
      <c r="A24" s="207" t="s">
        <v>24</v>
      </c>
      <c r="B24" s="136" t="s">
        <v>184</v>
      </c>
      <c r="C24" s="344"/>
    </row>
    <row r="25" spans="1:3" s="444" customFormat="1" ht="12" customHeight="1" thickBot="1">
      <c r="A25" s="207" t="s">
        <v>25</v>
      </c>
      <c r="B25" s="136" t="s">
        <v>481</v>
      </c>
      <c r="C25" s="317">
        <f>+C26+C27</f>
        <v>0</v>
      </c>
    </row>
    <row r="26" spans="1:3" s="444" customFormat="1" ht="12" customHeight="1">
      <c r="A26" s="436" t="s">
        <v>292</v>
      </c>
      <c r="B26" s="437" t="s">
        <v>479</v>
      </c>
      <c r="C26" s="82"/>
    </row>
    <row r="27" spans="1:3" s="444" customFormat="1" ht="12" customHeight="1">
      <c r="A27" s="436" t="s">
        <v>295</v>
      </c>
      <c r="B27" s="438" t="s">
        <v>482</v>
      </c>
      <c r="C27" s="318"/>
    </row>
    <row r="28" spans="1:3" s="444" customFormat="1" ht="12" customHeight="1" thickBot="1">
      <c r="A28" s="435" t="s">
        <v>296</v>
      </c>
      <c r="B28" s="439" t="s">
        <v>483</v>
      </c>
      <c r="C28" s="89"/>
    </row>
    <row r="29" spans="1:3" s="444" customFormat="1" ht="12" customHeight="1" thickBot="1">
      <c r="A29" s="207" t="s">
        <v>26</v>
      </c>
      <c r="B29" s="136" t="s">
        <v>484</v>
      </c>
      <c r="C29" s="317">
        <f>+C30+C31+C32</f>
        <v>0</v>
      </c>
    </row>
    <row r="30" spans="1:3" s="444" customFormat="1" ht="12" customHeight="1">
      <c r="A30" s="436" t="s">
        <v>102</v>
      </c>
      <c r="B30" s="437" t="s">
        <v>321</v>
      </c>
      <c r="C30" s="82"/>
    </row>
    <row r="31" spans="1:3" s="444" customFormat="1" ht="12" customHeight="1">
      <c r="A31" s="436" t="s">
        <v>103</v>
      </c>
      <c r="B31" s="438" t="s">
        <v>322</v>
      </c>
      <c r="C31" s="318"/>
    </row>
    <row r="32" spans="1:3" s="444" customFormat="1" ht="12" customHeight="1" thickBot="1">
      <c r="A32" s="435" t="s">
        <v>104</v>
      </c>
      <c r="B32" s="144" t="s">
        <v>323</v>
      </c>
      <c r="C32" s="89"/>
    </row>
    <row r="33" spans="1:3" s="375" customFormat="1" ht="12" customHeight="1" thickBot="1">
      <c r="A33" s="207" t="s">
        <v>27</v>
      </c>
      <c r="B33" s="136" t="s">
        <v>436</v>
      </c>
      <c r="C33" s="344">
        <v>395</v>
      </c>
    </row>
    <row r="34" spans="1:3" s="375" customFormat="1" ht="12" customHeight="1" thickBot="1">
      <c r="A34" s="207" t="s">
        <v>28</v>
      </c>
      <c r="B34" s="136" t="s">
        <v>485</v>
      </c>
      <c r="C34" s="366"/>
    </row>
    <row r="35" spans="1:3" s="375" customFormat="1" ht="12" customHeight="1" thickBot="1">
      <c r="A35" s="199" t="s">
        <v>29</v>
      </c>
      <c r="B35" s="136" t="s">
        <v>486</v>
      </c>
      <c r="C35" s="367">
        <f>+C8+C19+C24+C25+C29+C33+C34</f>
        <v>8078</v>
      </c>
    </row>
    <row r="36" spans="1:3" s="375" customFormat="1" ht="12" customHeight="1" thickBot="1">
      <c r="A36" s="244" t="s">
        <v>30</v>
      </c>
      <c r="B36" s="136" t="s">
        <v>487</v>
      </c>
      <c r="C36" s="367">
        <f>+C37+C38+C39</f>
        <v>1050</v>
      </c>
    </row>
    <row r="37" spans="1:3" s="375" customFormat="1" ht="12" customHeight="1">
      <c r="A37" s="436" t="s">
        <v>488</v>
      </c>
      <c r="B37" s="437" t="s">
        <v>254</v>
      </c>
      <c r="C37" s="82">
        <v>1050</v>
      </c>
    </row>
    <row r="38" spans="1:3" s="375" customFormat="1" ht="12" customHeight="1">
      <c r="A38" s="436" t="s">
        <v>489</v>
      </c>
      <c r="B38" s="438" t="s">
        <v>4</v>
      </c>
      <c r="C38" s="318"/>
    </row>
    <row r="39" spans="1:3" s="444" customFormat="1" ht="12" customHeight="1" thickBot="1">
      <c r="A39" s="435" t="s">
        <v>490</v>
      </c>
      <c r="B39" s="144" t="s">
        <v>491</v>
      </c>
      <c r="C39" s="89"/>
    </row>
    <row r="40" spans="1:3" s="444" customFormat="1" ht="15" customHeight="1" thickBot="1">
      <c r="A40" s="244" t="s">
        <v>31</v>
      </c>
      <c r="B40" s="245" t="s">
        <v>492</v>
      </c>
      <c r="C40" s="370">
        <f>+C35+C36</f>
        <v>9128</v>
      </c>
    </row>
    <row r="41" spans="1:3" s="444" customFormat="1" ht="15" customHeight="1">
      <c r="A41" s="246"/>
      <c r="B41" s="247"/>
      <c r="C41" s="368"/>
    </row>
    <row r="42" spans="1:3" ht="13.5" thickBot="1">
      <c r="A42" s="248"/>
      <c r="B42" s="249"/>
      <c r="C42" s="369"/>
    </row>
    <row r="43" spans="1:3" s="443" customFormat="1" ht="16.5" customHeight="1" thickBot="1">
      <c r="A43" s="250"/>
      <c r="B43" s="251" t="s">
        <v>64</v>
      </c>
      <c r="C43" s="370"/>
    </row>
    <row r="44" spans="1:3" s="445" customFormat="1" ht="12" customHeight="1" thickBot="1">
      <c r="A44" s="207" t="s">
        <v>22</v>
      </c>
      <c r="B44" s="136" t="s">
        <v>493</v>
      </c>
      <c r="C44" s="317">
        <f>SUM(C45:C49)</f>
        <v>49126</v>
      </c>
    </row>
    <row r="45" spans="1:3" ht="12" customHeight="1">
      <c r="A45" s="435" t="s">
        <v>109</v>
      </c>
      <c r="B45" s="8" t="s">
        <v>53</v>
      </c>
      <c r="C45" s="82">
        <v>30227</v>
      </c>
    </row>
    <row r="46" spans="1:3" ht="12" customHeight="1">
      <c r="A46" s="435" t="s">
        <v>110</v>
      </c>
      <c r="B46" s="7" t="s">
        <v>193</v>
      </c>
      <c r="C46" s="85">
        <v>8049</v>
      </c>
    </row>
    <row r="47" spans="1:3" ht="12" customHeight="1">
      <c r="A47" s="435" t="s">
        <v>111</v>
      </c>
      <c r="B47" s="7" t="s">
        <v>152</v>
      </c>
      <c r="C47" s="85">
        <v>10850</v>
      </c>
    </row>
    <row r="48" spans="1:3" ht="12" customHeight="1">
      <c r="A48" s="435" t="s">
        <v>112</v>
      </c>
      <c r="B48" s="7" t="s">
        <v>194</v>
      </c>
      <c r="C48" s="85"/>
    </row>
    <row r="49" spans="1:3" ht="12" customHeight="1" thickBot="1">
      <c r="A49" s="435" t="s">
        <v>160</v>
      </c>
      <c r="B49" s="7" t="s">
        <v>195</v>
      </c>
      <c r="C49" s="85"/>
    </row>
    <row r="50" spans="1:3" ht="12" customHeight="1" thickBot="1">
      <c r="A50" s="207" t="s">
        <v>23</v>
      </c>
      <c r="B50" s="136" t="s">
        <v>494</v>
      </c>
      <c r="C50" s="317">
        <f>SUM(C51:C53)</f>
        <v>30</v>
      </c>
    </row>
    <row r="51" spans="1:3" s="445" customFormat="1" ht="12" customHeight="1">
      <c r="A51" s="435" t="s">
        <v>115</v>
      </c>
      <c r="B51" s="8" t="s">
        <v>244</v>
      </c>
      <c r="C51" s="82">
        <v>30</v>
      </c>
    </row>
    <row r="52" spans="1:3" ht="12" customHeight="1">
      <c r="A52" s="435" t="s">
        <v>116</v>
      </c>
      <c r="B52" s="7" t="s">
        <v>197</v>
      </c>
      <c r="C52" s="85"/>
    </row>
    <row r="53" spans="1:3" ht="12" customHeight="1">
      <c r="A53" s="435" t="s">
        <v>117</v>
      </c>
      <c r="B53" s="7" t="s">
        <v>65</v>
      </c>
      <c r="C53" s="85"/>
    </row>
    <row r="54" spans="1:3" ht="12" customHeight="1" thickBot="1">
      <c r="A54" s="435" t="s">
        <v>118</v>
      </c>
      <c r="B54" s="7" t="s">
        <v>5</v>
      </c>
      <c r="C54" s="85"/>
    </row>
    <row r="55" spans="1:3" ht="15" customHeight="1" thickBot="1">
      <c r="A55" s="207" t="s">
        <v>24</v>
      </c>
      <c r="B55" s="252" t="s">
        <v>495</v>
      </c>
      <c r="C55" s="371">
        <f>+C44+C50</f>
        <v>49156</v>
      </c>
    </row>
    <row r="56" ht="13.5" thickBot="1">
      <c r="C56" s="372"/>
    </row>
    <row r="57" spans="1:3" ht="15" customHeight="1" thickBot="1">
      <c r="A57" s="255" t="s">
        <v>218</v>
      </c>
      <c r="B57" s="256"/>
      <c r="C57" s="133">
        <v>19</v>
      </c>
    </row>
    <row r="58" spans="1:3" ht="14.25" customHeight="1" thickBot="1">
      <c r="A58" s="255" t="s">
        <v>219</v>
      </c>
      <c r="B58" s="256"/>
      <c r="C58" s="13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34">
      <selection activeCell="C109" sqref="C109"/>
    </sheetView>
  </sheetViews>
  <sheetFormatPr defaultColWidth="9.00390625" defaultRowHeight="12.75"/>
  <cols>
    <col min="1" max="1" width="9.50390625" style="383" customWidth="1"/>
    <col min="2" max="2" width="91.625" style="383" customWidth="1"/>
    <col min="3" max="3" width="21.625" style="384" customWidth="1"/>
    <col min="4" max="4" width="9.00390625" style="399" customWidth="1"/>
    <col min="5" max="16384" width="9.375" style="399" customWidth="1"/>
  </cols>
  <sheetData>
    <row r="1" spans="1:3" ht="15.75" customHeight="1">
      <c r="A1" s="798" t="s">
        <v>19</v>
      </c>
      <c r="B1" s="798"/>
      <c r="C1" s="798"/>
    </row>
    <row r="2" spans="1:3" ht="15.75" customHeight="1" thickBot="1">
      <c r="A2" s="797" t="s">
        <v>163</v>
      </c>
      <c r="B2" s="797"/>
      <c r="C2" s="307" t="s">
        <v>245</v>
      </c>
    </row>
    <row r="3" spans="1:3" ht="37.5" customHeight="1" thickBot="1">
      <c r="A3" s="22" t="s">
        <v>79</v>
      </c>
      <c r="B3" s="23" t="s">
        <v>21</v>
      </c>
      <c r="C3" s="42" t="s">
        <v>273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19" t="s">
        <v>22</v>
      </c>
      <c r="B5" s="20" t="s">
        <v>274</v>
      </c>
      <c r="C5" s="297">
        <f>+C6+C7+C8+C9+C10+C11</f>
        <v>0</v>
      </c>
    </row>
    <row r="6" spans="1:3" s="401" customFormat="1" ht="12" customHeight="1">
      <c r="A6" s="14" t="s">
        <v>109</v>
      </c>
      <c r="B6" s="402" t="s">
        <v>275</v>
      </c>
      <c r="C6" s="300"/>
    </row>
    <row r="7" spans="1:3" s="401" customFormat="1" ht="12" customHeight="1">
      <c r="A7" s="13" t="s">
        <v>110</v>
      </c>
      <c r="B7" s="403" t="s">
        <v>276</v>
      </c>
      <c r="C7" s="299"/>
    </row>
    <row r="8" spans="1:3" s="401" customFormat="1" ht="12" customHeight="1">
      <c r="A8" s="13" t="s">
        <v>111</v>
      </c>
      <c r="B8" s="403" t="s">
        <v>277</v>
      </c>
      <c r="C8" s="299"/>
    </row>
    <row r="9" spans="1:3" s="401" customFormat="1" ht="12" customHeight="1">
      <c r="A9" s="13" t="s">
        <v>112</v>
      </c>
      <c r="B9" s="403" t="s">
        <v>278</v>
      </c>
      <c r="C9" s="299"/>
    </row>
    <row r="10" spans="1:3" s="401" customFormat="1" ht="12" customHeight="1">
      <c r="A10" s="13" t="s">
        <v>160</v>
      </c>
      <c r="B10" s="403" t="s">
        <v>279</v>
      </c>
      <c r="C10" s="299"/>
    </row>
    <row r="11" spans="1:3" s="401" customFormat="1" ht="12" customHeight="1" thickBot="1">
      <c r="A11" s="15" t="s">
        <v>113</v>
      </c>
      <c r="B11" s="404" t="s">
        <v>280</v>
      </c>
      <c r="C11" s="299"/>
    </row>
    <row r="12" spans="1:3" s="401" customFormat="1" ht="12" customHeight="1" thickBot="1">
      <c r="A12" s="19" t="s">
        <v>23</v>
      </c>
      <c r="B12" s="292" t="s">
        <v>281</v>
      </c>
      <c r="C12" s="297">
        <f>+C13+C14+C15+C16+C17</f>
        <v>0</v>
      </c>
    </row>
    <row r="13" spans="1:3" s="401" customFormat="1" ht="12" customHeight="1">
      <c r="A13" s="14" t="s">
        <v>115</v>
      </c>
      <c r="B13" s="402" t="s">
        <v>282</v>
      </c>
      <c r="C13" s="300"/>
    </row>
    <row r="14" spans="1:3" s="401" customFormat="1" ht="12" customHeight="1">
      <c r="A14" s="13" t="s">
        <v>116</v>
      </c>
      <c r="B14" s="403" t="s">
        <v>283</v>
      </c>
      <c r="C14" s="299"/>
    </row>
    <row r="15" spans="1:3" s="401" customFormat="1" ht="12" customHeight="1">
      <c r="A15" s="13" t="s">
        <v>117</v>
      </c>
      <c r="B15" s="403" t="s">
        <v>504</v>
      </c>
      <c r="C15" s="299"/>
    </row>
    <row r="16" spans="1:3" s="401" customFormat="1" ht="12" customHeight="1">
      <c r="A16" s="13" t="s">
        <v>118</v>
      </c>
      <c r="B16" s="403" t="s">
        <v>505</v>
      </c>
      <c r="C16" s="299"/>
    </row>
    <row r="17" spans="1:3" s="401" customFormat="1" ht="12" customHeight="1">
      <c r="A17" s="13" t="s">
        <v>119</v>
      </c>
      <c r="B17" s="403" t="s">
        <v>284</v>
      </c>
      <c r="C17" s="299"/>
    </row>
    <row r="18" spans="1:3" s="401" customFormat="1" ht="12" customHeight="1" thickBot="1">
      <c r="A18" s="15" t="s">
        <v>128</v>
      </c>
      <c r="B18" s="404" t="s">
        <v>285</v>
      </c>
      <c r="C18" s="301"/>
    </row>
    <row r="19" spans="1:3" s="401" customFormat="1" ht="12" customHeight="1" thickBot="1">
      <c r="A19" s="19" t="s">
        <v>24</v>
      </c>
      <c r="B19" s="20" t="s">
        <v>286</v>
      </c>
      <c r="C19" s="297">
        <f>+C20+C21+C22+C23+C24</f>
        <v>0</v>
      </c>
    </row>
    <row r="20" spans="1:3" s="401" customFormat="1" ht="12" customHeight="1">
      <c r="A20" s="14" t="s">
        <v>98</v>
      </c>
      <c r="B20" s="402" t="s">
        <v>287</v>
      </c>
      <c r="C20" s="300"/>
    </row>
    <row r="21" spans="1:3" s="401" customFormat="1" ht="12" customHeight="1">
      <c r="A21" s="13" t="s">
        <v>99</v>
      </c>
      <c r="B21" s="403" t="s">
        <v>288</v>
      </c>
      <c r="C21" s="299"/>
    </row>
    <row r="22" spans="1:3" s="401" customFormat="1" ht="12" customHeight="1">
      <c r="A22" s="13" t="s">
        <v>100</v>
      </c>
      <c r="B22" s="403" t="s">
        <v>506</v>
      </c>
      <c r="C22" s="299"/>
    </row>
    <row r="23" spans="1:3" s="401" customFormat="1" ht="12" customHeight="1">
      <c r="A23" s="13" t="s">
        <v>101</v>
      </c>
      <c r="B23" s="403" t="s">
        <v>507</v>
      </c>
      <c r="C23" s="299"/>
    </row>
    <row r="24" spans="1:3" s="401" customFormat="1" ht="12" customHeight="1">
      <c r="A24" s="13" t="s">
        <v>181</v>
      </c>
      <c r="B24" s="403" t="s">
        <v>289</v>
      </c>
      <c r="C24" s="299"/>
    </row>
    <row r="25" spans="1:3" s="401" customFormat="1" ht="12" customHeight="1" thickBot="1">
      <c r="A25" s="15" t="s">
        <v>182</v>
      </c>
      <c r="B25" s="404" t="s">
        <v>290</v>
      </c>
      <c r="C25" s="301"/>
    </row>
    <row r="26" spans="1:3" s="401" customFormat="1" ht="12" customHeight="1" thickBot="1">
      <c r="A26" s="19" t="s">
        <v>183</v>
      </c>
      <c r="B26" s="20" t="s">
        <v>291</v>
      </c>
      <c r="C26" s="303">
        <f>+C27+C30+C31+C32</f>
        <v>0</v>
      </c>
    </row>
    <row r="27" spans="1:3" s="401" customFormat="1" ht="12" customHeight="1">
      <c r="A27" s="14" t="s">
        <v>292</v>
      </c>
      <c r="B27" s="402" t="s">
        <v>298</v>
      </c>
      <c r="C27" s="397">
        <f>+C28+C29</f>
        <v>0</v>
      </c>
    </row>
    <row r="28" spans="1:3" s="401" customFormat="1" ht="12" customHeight="1">
      <c r="A28" s="13" t="s">
        <v>293</v>
      </c>
      <c r="B28" s="403" t="s">
        <v>299</v>
      </c>
      <c r="C28" s="299"/>
    </row>
    <row r="29" spans="1:3" s="401" customFormat="1" ht="12" customHeight="1">
      <c r="A29" s="13" t="s">
        <v>294</v>
      </c>
      <c r="B29" s="403" t="s">
        <v>300</v>
      </c>
      <c r="C29" s="299"/>
    </row>
    <row r="30" spans="1:3" s="401" customFormat="1" ht="12" customHeight="1">
      <c r="A30" s="13" t="s">
        <v>295</v>
      </c>
      <c r="B30" s="403" t="s">
        <v>301</v>
      </c>
      <c r="C30" s="299"/>
    </row>
    <row r="31" spans="1:3" s="401" customFormat="1" ht="12" customHeight="1">
      <c r="A31" s="13" t="s">
        <v>296</v>
      </c>
      <c r="B31" s="403" t="s">
        <v>302</v>
      </c>
      <c r="C31" s="299"/>
    </row>
    <row r="32" spans="1:3" s="401" customFormat="1" ht="12" customHeight="1" thickBot="1">
      <c r="A32" s="15" t="s">
        <v>297</v>
      </c>
      <c r="B32" s="404" t="s">
        <v>303</v>
      </c>
      <c r="C32" s="301"/>
    </row>
    <row r="33" spans="1:3" s="401" customFormat="1" ht="12" customHeight="1" thickBot="1">
      <c r="A33" s="19" t="s">
        <v>26</v>
      </c>
      <c r="B33" s="20" t="s">
        <v>304</v>
      </c>
      <c r="C33" s="297">
        <f>SUM(C34:C43)</f>
        <v>6731</v>
      </c>
    </row>
    <row r="34" spans="1:3" s="401" customFormat="1" ht="12" customHeight="1">
      <c r="A34" s="14" t="s">
        <v>102</v>
      </c>
      <c r="B34" s="402" t="s">
        <v>307</v>
      </c>
      <c r="C34" s="300"/>
    </row>
    <row r="35" spans="1:3" s="401" customFormat="1" ht="12" customHeight="1">
      <c r="A35" s="13" t="s">
        <v>103</v>
      </c>
      <c r="B35" s="403" t="s">
        <v>308</v>
      </c>
      <c r="C35" s="299">
        <v>5300</v>
      </c>
    </row>
    <row r="36" spans="1:3" s="401" customFormat="1" ht="12" customHeight="1">
      <c r="A36" s="13" t="s">
        <v>104</v>
      </c>
      <c r="B36" s="403" t="s">
        <v>309</v>
      </c>
      <c r="C36" s="299"/>
    </row>
    <row r="37" spans="1:3" s="401" customFormat="1" ht="12" customHeight="1">
      <c r="A37" s="13" t="s">
        <v>185</v>
      </c>
      <c r="B37" s="403" t="s">
        <v>310</v>
      </c>
      <c r="C37" s="299"/>
    </row>
    <row r="38" spans="1:3" s="401" customFormat="1" ht="12" customHeight="1">
      <c r="A38" s="13" t="s">
        <v>186</v>
      </c>
      <c r="B38" s="403" t="s">
        <v>311</v>
      </c>
      <c r="C38" s="299"/>
    </row>
    <row r="39" spans="1:3" s="401" customFormat="1" ht="12" customHeight="1">
      <c r="A39" s="13" t="s">
        <v>187</v>
      </c>
      <c r="B39" s="403" t="s">
        <v>312</v>
      </c>
      <c r="C39" s="299">
        <v>1431</v>
      </c>
    </row>
    <row r="40" spans="1:3" s="401" customFormat="1" ht="12" customHeight="1">
      <c r="A40" s="13" t="s">
        <v>188</v>
      </c>
      <c r="B40" s="403" t="s">
        <v>313</v>
      </c>
      <c r="C40" s="299"/>
    </row>
    <row r="41" spans="1:3" s="401" customFormat="1" ht="12" customHeight="1">
      <c r="A41" s="13" t="s">
        <v>189</v>
      </c>
      <c r="B41" s="403" t="s">
        <v>314</v>
      </c>
      <c r="C41" s="299"/>
    </row>
    <row r="42" spans="1:3" s="401" customFormat="1" ht="12" customHeight="1">
      <c r="A42" s="13" t="s">
        <v>305</v>
      </c>
      <c r="B42" s="403" t="s">
        <v>315</v>
      </c>
      <c r="C42" s="302"/>
    </row>
    <row r="43" spans="1:3" s="401" customFormat="1" ht="12" customHeight="1" thickBot="1">
      <c r="A43" s="15" t="s">
        <v>306</v>
      </c>
      <c r="B43" s="404" t="s">
        <v>316</v>
      </c>
      <c r="C43" s="391"/>
    </row>
    <row r="44" spans="1:3" s="401" customFormat="1" ht="12" customHeight="1" thickBot="1">
      <c r="A44" s="19" t="s">
        <v>27</v>
      </c>
      <c r="B44" s="20" t="s">
        <v>317</v>
      </c>
      <c r="C44" s="297">
        <f>SUM(C45:C49)</f>
        <v>0</v>
      </c>
    </row>
    <row r="45" spans="1:3" s="401" customFormat="1" ht="12" customHeight="1">
      <c r="A45" s="14" t="s">
        <v>105</v>
      </c>
      <c r="B45" s="402" t="s">
        <v>321</v>
      </c>
      <c r="C45" s="448"/>
    </row>
    <row r="46" spans="1:3" s="401" customFormat="1" ht="12" customHeight="1">
      <c r="A46" s="13" t="s">
        <v>106</v>
      </c>
      <c r="B46" s="403" t="s">
        <v>322</v>
      </c>
      <c r="C46" s="302"/>
    </row>
    <row r="47" spans="1:3" s="401" customFormat="1" ht="12" customHeight="1">
      <c r="A47" s="13" t="s">
        <v>318</v>
      </c>
      <c r="B47" s="403" t="s">
        <v>323</v>
      </c>
      <c r="C47" s="302"/>
    </row>
    <row r="48" spans="1:3" s="401" customFormat="1" ht="12" customHeight="1">
      <c r="A48" s="13" t="s">
        <v>319</v>
      </c>
      <c r="B48" s="403" t="s">
        <v>324</v>
      </c>
      <c r="C48" s="302"/>
    </row>
    <row r="49" spans="1:3" s="401" customFormat="1" ht="12" customHeight="1" thickBot="1">
      <c r="A49" s="15" t="s">
        <v>320</v>
      </c>
      <c r="B49" s="404" t="s">
        <v>325</v>
      </c>
      <c r="C49" s="391"/>
    </row>
    <row r="50" spans="1:3" s="401" customFormat="1" ht="12" customHeight="1" thickBot="1">
      <c r="A50" s="19" t="s">
        <v>190</v>
      </c>
      <c r="B50" s="20" t="s">
        <v>326</v>
      </c>
      <c r="C50" s="297">
        <f>SUM(C51:C53)</f>
        <v>0</v>
      </c>
    </row>
    <row r="51" spans="1:3" s="401" customFormat="1" ht="12" customHeight="1">
      <c r="A51" s="14" t="s">
        <v>107</v>
      </c>
      <c r="B51" s="402" t="s">
        <v>327</v>
      </c>
      <c r="C51" s="300"/>
    </row>
    <row r="52" spans="1:3" s="401" customFormat="1" ht="12" customHeight="1">
      <c r="A52" s="13" t="s">
        <v>108</v>
      </c>
      <c r="B52" s="403" t="s">
        <v>508</v>
      </c>
      <c r="C52" s="299"/>
    </row>
    <row r="53" spans="1:3" s="401" customFormat="1" ht="12" customHeight="1">
      <c r="A53" s="13" t="s">
        <v>331</v>
      </c>
      <c r="B53" s="403" t="s">
        <v>329</v>
      </c>
      <c r="C53" s="299"/>
    </row>
    <row r="54" spans="1:3" s="401" customFormat="1" ht="12" customHeight="1" thickBot="1">
      <c r="A54" s="15" t="s">
        <v>332</v>
      </c>
      <c r="B54" s="404" t="s">
        <v>330</v>
      </c>
      <c r="C54" s="301"/>
    </row>
    <row r="55" spans="1:3" s="401" customFormat="1" ht="12" customHeight="1" thickBot="1">
      <c r="A55" s="19" t="s">
        <v>29</v>
      </c>
      <c r="B55" s="292" t="s">
        <v>333</v>
      </c>
      <c r="C55" s="297">
        <f>SUM(C56:C58)</f>
        <v>300</v>
      </c>
    </row>
    <row r="56" spans="1:3" s="401" customFormat="1" ht="12" customHeight="1">
      <c r="A56" s="14" t="s">
        <v>191</v>
      </c>
      <c r="B56" s="402" t="s">
        <v>335</v>
      </c>
      <c r="C56" s="302"/>
    </row>
    <row r="57" spans="1:3" s="401" customFormat="1" ht="12" customHeight="1">
      <c r="A57" s="13" t="s">
        <v>192</v>
      </c>
      <c r="B57" s="403" t="s">
        <v>509</v>
      </c>
      <c r="C57" s="302">
        <v>300</v>
      </c>
    </row>
    <row r="58" spans="1:3" s="401" customFormat="1" ht="12" customHeight="1">
      <c r="A58" s="13" t="s">
        <v>246</v>
      </c>
      <c r="B58" s="403" t="s">
        <v>336</v>
      </c>
      <c r="C58" s="302"/>
    </row>
    <row r="59" spans="1:3" s="401" customFormat="1" ht="12" customHeight="1" thickBot="1">
      <c r="A59" s="15" t="s">
        <v>334</v>
      </c>
      <c r="B59" s="404" t="s">
        <v>337</v>
      </c>
      <c r="C59" s="302"/>
    </row>
    <row r="60" spans="1:3" s="401" customFormat="1" ht="12" customHeight="1" thickBot="1">
      <c r="A60" s="19" t="s">
        <v>30</v>
      </c>
      <c r="B60" s="20" t="s">
        <v>338</v>
      </c>
      <c r="C60" s="303">
        <f>+C5+C12+C19+C26+C33+C44+C50+C55</f>
        <v>7031</v>
      </c>
    </row>
    <row r="61" spans="1:3" s="401" customFormat="1" ht="12" customHeight="1" thickBot="1">
      <c r="A61" s="405" t="s">
        <v>339</v>
      </c>
      <c r="B61" s="292" t="s">
        <v>340</v>
      </c>
      <c r="C61" s="297">
        <f>SUM(C62:C64)</f>
        <v>0</v>
      </c>
    </row>
    <row r="62" spans="1:3" s="401" customFormat="1" ht="12" customHeight="1">
      <c r="A62" s="14" t="s">
        <v>373</v>
      </c>
      <c r="B62" s="402" t="s">
        <v>341</v>
      </c>
      <c r="C62" s="302"/>
    </row>
    <row r="63" spans="1:3" s="401" customFormat="1" ht="12" customHeight="1">
      <c r="A63" s="13" t="s">
        <v>382</v>
      </c>
      <c r="B63" s="403" t="s">
        <v>342</v>
      </c>
      <c r="C63" s="302"/>
    </row>
    <row r="64" spans="1:3" s="401" customFormat="1" ht="12" customHeight="1" thickBot="1">
      <c r="A64" s="15" t="s">
        <v>383</v>
      </c>
      <c r="B64" s="406" t="s">
        <v>343</v>
      </c>
      <c r="C64" s="302"/>
    </row>
    <row r="65" spans="1:3" s="401" customFormat="1" ht="12" customHeight="1" thickBot="1">
      <c r="A65" s="405" t="s">
        <v>344</v>
      </c>
      <c r="B65" s="292" t="s">
        <v>345</v>
      </c>
      <c r="C65" s="297">
        <f>SUM(C66:C69)</f>
        <v>0</v>
      </c>
    </row>
    <row r="66" spans="1:3" s="401" customFormat="1" ht="12" customHeight="1">
      <c r="A66" s="14" t="s">
        <v>161</v>
      </c>
      <c r="B66" s="402" t="s">
        <v>346</v>
      </c>
      <c r="C66" s="302"/>
    </row>
    <row r="67" spans="1:3" s="401" customFormat="1" ht="12" customHeight="1">
      <c r="A67" s="13" t="s">
        <v>162</v>
      </c>
      <c r="B67" s="403" t="s">
        <v>347</v>
      </c>
      <c r="C67" s="302"/>
    </row>
    <row r="68" spans="1:3" s="401" customFormat="1" ht="12" customHeight="1">
      <c r="A68" s="13" t="s">
        <v>374</v>
      </c>
      <c r="B68" s="403" t="s">
        <v>348</v>
      </c>
      <c r="C68" s="302"/>
    </row>
    <row r="69" spans="1:3" s="401" customFormat="1" ht="12" customHeight="1" thickBot="1">
      <c r="A69" s="15" t="s">
        <v>375</v>
      </c>
      <c r="B69" s="404" t="s">
        <v>349</v>
      </c>
      <c r="C69" s="302"/>
    </row>
    <row r="70" spans="1:3" s="401" customFormat="1" ht="12" customHeight="1" thickBot="1">
      <c r="A70" s="405" t="s">
        <v>350</v>
      </c>
      <c r="B70" s="292" t="s">
        <v>351</v>
      </c>
      <c r="C70" s="297">
        <f>SUM(C71:C72)</f>
        <v>61</v>
      </c>
    </row>
    <row r="71" spans="1:3" s="401" customFormat="1" ht="12" customHeight="1">
      <c r="A71" s="14" t="s">
        <v>376</v>
      </c>
      <c r="B71" s="402" t="s">
        <v>352</v>
      </c>
      <c r="C71" s="302">
        <v>61</v>
      </c>
    </row>
    <row r="72" spans="1:3" s="401" customFormat="1" ht="12" customHeight="1" thickBot="1">
      <c r="A72" s="15" t="s">
        <v>377</v>
      </c>
      <c r="B72" s="404" t="s">
        <v>353</v>
      </c>
      <c r="C72" s="302"/>
    </row>
    <row r="73" spans="1:3" s="401" customFormat="1" ht="12" customHeight="1" thickBot="1">
      <c r="A73" s="405" t="s">
        <v>354</v>
      </c>
      <c r="B73" s="292" t="s">
        <v>355</v>
      </c>
      <c r="C73" s="297">
        <f>SUM(C74:C76)</f>
        <v>0</v>
      </c>
    </row>
    <row r="74" spans="1:3" s="401" customFormat="1" ht="12" customHeight="1">
      <c r="A74" s="14" t="s">
        <v>378</v>
      </c>
      <c r="B74" s="402" t="s">
        <v>356</v>
      </c>
      <c r="C74" s="302"/>
    </row>
    <row r="75" spans="1:3" s="401" customFormat="1" ht="12" customHeight="1">
      <c r="A75" s="13" t="s">
        <v>379</v>
      </c>
      <c r="B75" s="403" t="s">
        <v>357</v>
      </c>
      <c r="C75" s="302"/>
    </row>
    <row r="76" spans="1:3" s="401" customFormat="1" ht="12" customHeight="1" thickBot="1">
      <c r="A76" s="15" t="s">
        <v>380</v>
      </c>
      <c r="B76" s="404" t="s">
        <v>358</v>
      </c>
      <c r="C76" s="302"/>
    </row>
    <row r="77" spans="1:3" s="401" customFormat="1" ht="12" customHeight="1" thickBot="1">
      <c r="A77" s="405" t="s">
        <v>359</v>
      </c>
      <c r="B77" s="292" t="s">
        <v>381</v>
      </c>
      <c r="C77" s="297">
        <f>SUM(C78:C81)</f>
        <v>0</v>
      </c>
    </row>
    <row r="78" spans="1:3" s="401" customFormat="1" ht="12" customHeight="1">
      <c r="A78" s="407" t="s">
        <v>360</v>
      </c>
      <c r="B78" s="402" t="s">
        <v>361</v>
      </c>
      <c r="C78" s="302"/>
    </row>
    <row r="79" spans="1:3" s="401" customFormat="1" ht="12" customHeight="1">
      <c r="A79" s="408" t="s">
        <v>362</v>
      </c>
      <c r="B79" s="403" t="s">
        <v>363</v>
      </c>
      <c r="C79" s="302"/>
    </row>
    <row r="80" spans="1:3" s="401" customFormat="1" ht="12" customHeight="1">
      <c r="A80" s="408" t="s">
        <v>364</v>
      </c>
      <c r="B80" s="403" t="s">
        <v>365</v>
      </c>
      <c r="C80" s="302"/>
    </row>
    <row r="81" spans="1:3" s="401" customFormat="1" ht="12" customHeight="1" thickBot="1">
      <c r="A81" s="409" t="s">
        <v>366</v>
      </c>
      <c r="B81" s="404" t="s">
        <v>367</v>
      </c>
      <c r="C81" s="302"/>
    </row>
    <row r="82" spans="1:3" s="401" customFormat="1" ht="13.5" customHeight="1" thickBot="1">
      <c r="A82" s="405" t="s">
        <v>368</v>
      </c>
      <c r="B82" s="292" t="s">
        <v>369</v>
      </c>
      <c r="C82" s="449"/>
    </row>
    <row r="83" spans="1:3" s="401" customFormat="1" ht="15.75" customHeight="1" thickBot="1">
      <c r="A83" s="405" t="s">
        <v>370</v>
      </c>
      <c r="B83" s="410" t="s">
        <v>371</v>
      </c>
      <c r="C83" s="303">
        <f>+C61+C65+C70+C73+C77+C82</f>
        <v>61</v>
      </c>
    </row>
    <row r="84" spans="1:3" s="401" customFormat="1" ht="16.5" customHeight="1" thickBot="1">
      <c r="A84" s="411" t="s">
        <v>384</v>
      </c>
      <c r="B84" s="412" t="s">
        <v>372</v>
      </c>
      <c r="C84" s="303">
        <f>+C60+C83</f>
        <v>7092</v>
      </c>
    </row>
    <row r="85" spans="1:3" s="401" customFormat="1" ht="83.25" customHeight="1">
      <c r="A85" s="4"/>
      <c r="B85" s="5"/>
      <c r="C85" s="304"/>
    </row>
    <row r="86" spans="1:3" ht="16.5" customHeight="1">
      <c r="A86" s="798" t="s">
        <v>51</v>
      </c>
      <c r="B86" s="798"/>
      <c r="C86" s="798"/>
    </row>
    <row r="87" spans="1:3" s="413" customFormat="1" ht="16.5" customHeight="1" thickBot="1">
      <c r="A87" s="800" t="s">
        <v>164</v>
      </c>
      <c r="B87" s="800"/>
      <c r="C87" s="143" t="s">
        <v>245</v>
      </c>
    </row>
    <row r="88" spans="1:3" ht="37.5" customHeight="1" thickBot="1">
      <c r="A88" s="22" t="s">
        <v>79</v>
      </c>
      <c r="B88" s="23" t="s">
        <v>52</v>
      </c>
      <c r="C88" s="42" t="s">
        <v>273</v>
      </c>
    </row>
    <row r="89" spans="1:3" s="400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22</v>
      </c>
      <c r="B90" s="30" t="s">
        <v>387</v>
      </c>
      <c r="C90" s="296">
        <f>SUM(C91:C95)</f>
        <v>189551</v>
      </c>
    </row>
    <row r="91" spans="1:3" ht="12" customHeight="1">
      <c r="A91" s="16" t="s">
        <v>109</v>
      </c>
      <c r="B91" s="9" t="s">
        <v>53</v>
      </c>
      <c r="C91" s="298">
        <v>104704</v>
      </c>
    </row>
    <row r="92" spans="1:3" ht="12" customHeight="1">
      <c r="A92" s="13" t="s">
        <v>110</v>
      </c>
      <c r="B92" s="7" t="s">
        <v>193</v>
      </c>
      <c r="C92" s="299">
        <v>29404</v>
      </c>
    </row>
    <row r="93" spans="1:3" ht="12" customHeight="1">
      <c r="A93" s="13" t="s">
        <v>111</v>
      </c>
      <c r="B93" s="7" t="s">
        <v>152</v>
      </c>
      <c r="C93" s="301">
        <v>55443</v>
      </c>
    </row>
    <row r="94" spans="1:3" ht="12" customHeight="1">
      <c r="A94" s="13" t="s">
        <v>112</v>
      </c>
      <c r="B94" s="10" t="s">
        <v>194</v>
      </c>
      <c r="C94" s="301"/>
    </row>
    <row r="95" spans="1:3" ht="12" customHeight="1">
      <c r="A95" s="13" t="s">
        <v>123</v>
      </c>
      <c r="B95" s="18" t="s">
        <v>195</v>
      </c>
      <c r="C95" s="301"/>
    </row>
    <row r="96" spans="1:3" ht="12" customHeight="1">
      <c r="A96" s="13" t="s">
        <v>113</v>
      </c>
      <c r="B96" s="7" t="s">
        <v>388</v>
      </c>
      <c r="C96" s="301"/>
    </row>
    <row r="97" spans="1:3" ht="12" customHeight="1">
      <c r="A97" s="13" t="s">
        <v>114</v>
      </c>
      <c r="B97" s="145" t="s">
        <v>389</v>
      </c>
      <c r="C97" s="301"/>
    </row>
    <row r="98" spans="1:3" ht="12" customHeight="1">
      <c r="A98" s="13" t="s">
        <v>124</v>
      </c>
      <c r="B98" s="146" t="s">
        <v>390</v>
      </c>
      <c r="C98" s="301"/>
    </row>
    <row r="99" spans="1:3" ht="12" customHeight="1">
      <c r="A99" s="13" t="s">
        <v>125</v>
      </c>
      <c r="B99" s="146" t="s">
        <v>391</v>
      </c>
      <c r="C99" s="301"/>
    </row>
    <row r="100" spans="1:3" ht="12" customHeight="1">
      <c r="A100" s="13" t="s">
        <v>126</v>
      </c>
      <c r="B100" s="145" t="s">
        <v>392</v>
      </c>
      <c r="C100" s="301"/>
    </row>
    <row r="101" spans="1:3" ht="12" customHeight="1">
      <c r="A101" s="13" t="s">
        <v>127</v>
      </c>
      <c r="B101" s="145" t="s">
        <v>393</v>
      </c>
      <c r="C101" s="301"/>
    </row>
    <row r="102" spans="1:3" ht="12" customHeight="1">
      <c r="A102" s="13" t="s">
        <v>129</v>
      </c>
      <c r="B102" s="146" t="s">
        <v>394</v>
      </c>
      <c r="C102" s="301"/>
    </row>
    <row r="103" spans="1:3" ht="12" customHeight="1">
      <c r="A103" s="12" t="s">
        <v>196</v>
      </c>
      <c r="B103" s="147" t="s">
        <v>395</v>
      </c>
      <c r="C103" s="301"/>
    </row>
    <row r="104" spans="1:3" ht="12" customHeight="1">
      <c r="A104" s="13" t="s">
        <v>385</v>
      </c>
      <c r="B104" s="147" t="s">
        <v>396</v>
      </c>
      <c r="C104" s="301"/>
    </row>
    <row r="105" spans="1:3" ht="12" customHeight="1" thickBot="1">
      <c r="A105" s="17" t="s">
        <v>386</v>
      </c>
      <c r="B105" s="148" t="s">
        <v>397</v>
      </c>
      <c r="C105" s="305"/>
    </row>
    <row r="106" spans="1:3" ht="12" customHeight="1" thickBot="1">
      <c r="A106" s="19" t="s">
        <v>23</v>
      </c>
      <c r="B106" s="29" t="s">
        <v>398</v>
      </c>
      <c r="C106" s="297">
        <f>+C107+C109+C111</f>
        <v>1778</v>
      </c>
    </row>
    <row r="107" spans="1:3" ht="12" customHeight="1">
      <c r="A107" s="14" t="s">
        <v>115</v>
      </c>
      <c r="B107" s="7" t="s">
        <v>244</v>
      </c>
      <c r="C107" s="300">
        <v>1778</v>
      </c>
    </row>
    <row r="108" spans="1:3" ht="12" customHeight="1">
      <c r="A108" s="14" t="s">
        <v>116</v>
      </c>
      <c r="B108" s="11" t="s">
        <v>402</v>
      </c>
      <c r="C108" s="300"/>
    </row>
    <row r="109" spans="1:3" ht="12" customHeight="1">
      <c r="A109" s="14" t="s">
        <v>117</v>
      </c>
      <c r="B109" s="11" t="s">
        <v>197</v>
      </c>
      <c r="C109" s="299"/>
    </row>
    <row r="110" spans="1:3" ht="12" customHeight="1">
      <c r="A110" s="14" t="s">
        <v>118</v>
      </c>
      <c r="B110" s="11" t="s">
        <v>403</v>
      </c>
      <c r="C110" s="275"/>
    </row>
    <row r="111" spans="1:3" ht="12" customHeight="1">
      <c r="A111" s="14" t="s">
        <v>119</v>
      </c>
      <c r="B111" s="294" t="s">
        <v>247</v>
      </c>
      <c r="C111" s="275"/>
    </row>
    <row r="112" spans="1:3" ht="12" customHeight="1">
      <c r="A112" s="14" t="s">
        <v>128</v>
      </c>
      <c r="B112" s="293" t="s">
        <v>510</v>
      </c>
      <c r="C112" s="275"/>
    </row>
    <row r="113" spans="1:3" ht="12" customHeight="1">
      <c r="A113" s="14" t="s">
        <v>130</v>
      </c>
      <c r="B113" s="398" t="s">
        <v>408</v>
      </c>
      <c r="C113" s="275"/>
    </row>
    <row r="114" spans="1:3" ht="15.75">
      <c r="A114" s="14" t="s">
        <v>198</v>
      </c>
      <c r="B114" s="146" t="s">
        <v>391</v>
      </c>
      <c r="C114" s="275"/>
    </row>
    <row r="115" spans="1:3" ht="12" customHeight="1">
      <c r="A115" s="14" t="s">
        <v>199</v>
      </c>
      <c r="B115" s="146" t="s">
        <v>407</v>
      </c>
      <c r="C115" s="275"/>
    </row>
    <row r="116" spans="1:3" ht="12" customHeight="1">
      <c r="A116" s="14" t="s">
        <v>200</v>
      </c>
      <c r="B116" s="146" t="s">
        <v>406</v>
      </c>
      <c r="C116" s="275"/>
    </row>
    <row r="117" spans="1:3" ht="12" customHeight="1">
      <c r="A117" s="14" t="s">
        <v>399</v>
      </c>
      <c r="B117" s="146" t="s">
        <v>394</v>
      </c>
      <c r="C117" s="275"/>
    </row>
    <row r="118" spans="1:3" ht="12" customHeight="1">
      <c r="A118" s="14" t="s">
        <v>400</v>
      </c>
      <c r="B118" s="146" t="s">
        <v>405</v>
      </c>
      <c r="C118" s="275"/>
    </row>
    <row r="119" spans="1:3" ht="16.5" thickBot="1">
      <c r="A119" s="12" t="s">
        <v>401</v>
      </c>
      <c r="B119" s="146" t="s">
        <v>404</v>
      </c>
      <c r="C119" s="276"/>
    </row>
    <row r="120" spans="1:3" ht="12" customHeight="1" thickBot="1">
      <c r="A120" s="19" t="s">
        <v>24</v>
      </c>
      <c r="B120" s="136" t="s">
        <v>409</v>
      </c>
      <c r="C120" s="297">
        <f>+C121+C122</f>
        <v>0</v>
      </c>
    </row>
    <row r="121" spans="1:3" ht="12" customHeight="1">
      <c r="A121" s="14" t="s">
        <v>98</v>
      </c>
      <c r="B121" s="8" t="s">
        <v>66</v>
      </c>
      <c r="C121" s="300"/>
    </row>
    <row r="122" spans="1:3" ht="12" customHeight="1" thickBot="1">
      <c r="A122" s="15" t="s">
        <v>99</v>
      </c>
      <c r="B122" s="11" t="s">
        <v>67</v>
      </c>
      <c r="C122" s="301"/>
    </row>
    <row r="123" spans="1:3" ht="12" customHeight="1" thickBot="1">
      <c r="A123" s="19" t="s">
        <v>25</v>
      </c>
      <c r="B123" s="136" t="s">
        <v>410</v>
      </c>
      <c r="C123" s="297">
        <f>+C90+C106+C120</f>
        <v>191329</v>
      </c>
    </row>
    <row r="124" spans="1:3" ht="12" customHeight="1" thickBot="1">
      <c r="A124" s="19" t="s">
        <v>26</v>
      </c>
      <c r="B124" s="136" t="s">
        <v>411</v>
      </c>
      <c r="C124" s="297">
        <f>+C125+C126+C127</f>
        <v>0</v>
      </c>
    </row>
    <row r="125" spans="1:3" ht="12" customHeight="1">
      <c r="A125" s="14" t="s">
        <v>102</v>
      </c>
      <c r="B125" s="8" t="s">
        <v>412</v>
      </c>
      <c r="C125" s="275"/>
    </row>
    <row r="126" spans="1:3" ht="12" customHeight="1">
      <c r="A126" s="14" t="s">
        <v>103</v>
      </c>
      <c r="B126" s="8" t="s">
        <v>413</v>
      </c>
      <c r="C126" s="275"/>
    </row>
    <row r="127" spans="1:3" ht="12" customHeight="1" thickBot="1">
      <c r="A127" s="12" t="s">
        <v>104</v>
      </c>
      <c r="B127" s="6" t="s">
        <v>414</v>
      </c>
      <c r="C127" s="275"/>
    </row>
    <row r="128" spans="1:3" ht="12" customHeight="1" thickBot="1">
      <c r="A128" s="19" t="s">
        <v>27</v>
      </c>
      <c r="B128" s="136" t="s">
        <v>464</v>
      </c>
      <c r="C128" s="297">
        <f>+C129+C130+C131+C132</f>
        <v>0</v>
      </c>
    </row>
    <row r="129" spans="1:3" ht="12" customHeight="1">
      <c r="A129" s="14" t="s">
        <v>105</v>
      </c>
      <c r="B129" s="8" t="s">
        <v>415</v>
      </c>
      <c r="C129" s="275"/>
    </row>
    <row r="130" spans="1:3" ht="12" customHeight="1">
      <c r="A130" s="14" t="s">
        <v>106</v>
      </c>
      <c r="B130" s="8" t="s">
        <v>416</v>
      </c>
      <c r="C130" s="275"/>
    </row>
    <row r="131" spans="1:3" ht="12" customHeight="1">
      <c r="A131" s="14" t="s">
        <v>318</v>
      </c>
      <c r="B131" s="8" t="s">
        <v>417</v>
      </c>
      <c r="C131" s="275"/>
    </row>
    <row r="132" spans="1:3" ht="12" customHeight="1" thickBot="1">
      <c r="A132" s="12" t="s">
        <v>319</v>
      </c>
      <c r="B132" s="6" t="s">
        <v>418</v>
      </c>
      <c r="C132" s="275"/>
    </row>
    <row r="133" spans="1:3" ht="12" customHeight="1" thickBot="1">
      <c r="A133" s="19" t="s">
        <v>28</v>
      </c>
      <c r="B133" s="136" t="s">
        <v>419</v>
      </c>
      <c r="C133" s="303">
        <f>+C134+C135+C136+C137</f>
        <v>0</v>
      </c>
    </row>
    <row r="134" spans="1:3" ht="12" customHeight="1">
      <c r="A134" s="14" t="s">
        <v>107</v>
      </c>
      <c r="B134" s="8" t="s">
        <v>420</v>
      </c>
      <c r="C134" s="275"/>
    </row>
    <row r="135" spans="1:3" ht="12" customHeight="1">
      <c r="A135" s="14" t="s">
        <v>108</v>
      </c>
      <c r="B135" s="8" t="s">
        <v>430</v>
      </c>
      <c r="C135" s="275"/>
    </row>
    <row r="136" spans="1:3" ht="12" customHeight="1">
      <c r="A136" s="14" t="s">
        <v>331</v>
      </c>
      <c r="B136" s="8" t="s">
        <v>421</v>
      </c>
      <c r="C136" s="275"/>
    </row>
    <row r="137" spans="1:3" ht="12" customHeight="1" thickBot="1">
      <c r="A137" s="12" t="s">
        <v>332</v>
      </c>
      <c r="B137" s="6" t="s">
        <v>422</v>
      </c>
      <c r="C137" s="275"/>
    </row>
    <row r="138" spans="1:3" ht="12" customHeight="1" thickBot="1">
      <c r="A138" s="19" t="s">
        <v>29</v>
      </c>
      <c r="B138" s="136" t="s">
        <v>423</v>
      </c>
      <c r="C138" s="306">
        <f>+C139+C140+C141+C142</f>
        <v>0</v>
      </c>
    </row>
    <row r="139" spans="1:3" ht="12" customHeight="1">
      <c r="A139" s="14" t="s">
        <v>191</v>
      </c>
      <c r="B139" s="8" t="s">
        <v>424</v>
      </c>
      <c r="C139" s="275"/>
    </row>
    <row r="140" spans="1:3" ht="12" customHeight="1">
      <c r="A140" s="14" t="s">
        <v>192</v>
      </c>
      <c r="B140" s="8" t="s">
        <v>425</v>
      </c>
      <c r="C140" s="275"/>
    </row>
    <row r="141" spans="1:3" ht="12" customHeight="1">
      <c r="A141" s="14" t="s">
        <v>246</v>
      </c>
      <c r="B141" s="8" t="s">
        <v>426</v>
      </c>
      <c r="C141" s="275"/>
    </row>
    <row r="142" spans="1:3" ht="12" customHeight="1" thickBot="1">
      <c r="A142" s="14" t="s">
        <v>334</v>
      </c>
      <c r="B142" s="8" t="s">
        <v>427</v>
      </c>
      <c r="C142" s="275"/>
    </row>
    <row r="143" spans="1:9" ht="15" customHeight="1" thickBot="1">
      <c r="A143" s="19" t="s">
        <v>30</v>
      </c>
      <c r="B143" s="136" t="s">
        <v>428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5" t="s">
        <v>31</v>
      </c>
      <c r="B144" s="382" t="s">
        <v>429</v>
      </c>
      <c r="C144" s="414">
        <f>+C123+C143</f>
        <v>191329</v>
      </c>
    </row>
    <row r="145" ht="7.5" customHeight="1"/>
    <row r="146" spans="1:3" ht="15.75">
      <c r="A146" s="799" t="s">
        <v>431</v>
      </c>
      <c r="B146" s="799"/>
      <c r="C146" s="799"/>
    </row>
    <row r="147" spans="1:3" ht="15" customHeight="1" thickBot="1">
      <c r="A147" s="797" t="s">
        <v>165</v>
      </c>
      <c r="B147" s="797"/>
      <c r="C147" s="307" t="s">
        <v>245</v>
      </c>
    </row>
    <row r="148" spans="1:4" ht="13.5" customHeight="1" thickBot="1">
      <c r="A148" s="19">
        <v>1</v>
      </c>
      <c r="B148" s="29" t="s">
        <v>432</v>
      </c>
      <c r="C148" s="297">
        <f>+C60-C123</f>
        <v>-184298</v>
      </c>
      <c r="D148" s="417"/>
    </row>
    <row r="149" spans="1:3" ht="27.75" customHeight="1" thickBot="1">
      <c r="A149" s="19" t="s">
        <v>23</v>
      </c>
      <c r="B149" s="29" t="s">
        <v>433</v>
      </c>
      <c r="C149" s="297">
        <f>+C83-C143</f>
        <v>61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1.4. melléklet a ........./......... (.......)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4" sqref="J4"/>
    </sheetView>
  </sheetViews>
  <sheetFormatPr defaultColWidth="9.00390625" defaultRowHeight="12.75"/>
  <cols>
    <col min="1" max="1" width="27.625" style="517" bestFit="1" customWidth="1"/>
    <col min="2" max="2" width="9.625" style="517" customWidth="1"/>
    <col min="3" max="3" width="10.625" style="517" customWidth="1"/>
    <col min="4" max="4" width="10.875" style="517" customWidth="1"/>
    <col min="5" max="5" width="10.375" style="517" customWidth="1"/>
    <col min="6" max="6" width="9.625" style="517" customWidth="1"/>
    <col min="7" max="7" width="8.625" style="517" bestFit="1" customWidth="1"/>
    <col min="8" max="8" width="11.00390625" style="517" customWidth="1"/>
    <col min="9" max="9" width="8.875" style="517" customWidth="1"/>
    <col min="10" max="10" width="10.375" style="517" bestFit="1" customWidth="1"/>
    <col min="11" max="16384" width="10.625" style="517" customWidth="1"/>
  </cols>
  <sheetData>
    <row r="1" spans="1:10" ht="12.75">
      <c r="A1" s="515"/>
      <c r="B1" s="515"/>
      <c r="C1" s="515"/>
      <c r="D1" s="515"/>
      <c r="E1" s="515"/>
      <c r="F1" s="515"/>
      <c r="H1" s="518"/>
      <c r="I1" s="518"/>
      <c r="J1" s="516" t="s">
        <v>784</v>
      </c>
    </row>
    <row r="2" spans="1:10" ht="12.75">
      <c r="A2" s="515"/>
      <c r="B2" s="515"/>
      <c r="C2" s="515"/>
      <c r="D2" s="515"/>
      <c r="E2" s="515"/>
      <c r="F2" s="515"/>
      <c r="G2" s="519"/>
      <c r="H2" s="519"/>
      <c r="I2" s="519"/>
      <c r="J2" s="520" t="s">
        <v>785</v>
      </c>
    </row>
    <row r="3" spans="1:10" ht="12.75">
      <c r="A3" s="515"/>
      <c r="B3" s="515"/>
      <c r="C3" s="515"/>
      <c r="D3" s="515"/>
      <c r="E3" s="515"/>
      <c r="F3" s="515"/>
      <c r="G3" s="519"/>
      <c r="H3" s="519"/>
      <c r="I3" s="519"/>
      <c r="J3" s="519"/>
    </row>
    <row r="4" spans="1:10" ht="19.5">
      <c r="A4" s="524" t="s">
        <v>598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ht="19.5">
      <c r="A5" s="524" t="s">
        <v>599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1:10" ht="13.5" thickBot="1">
      <c r="A6" s="515"/>
      <c r="B6" s="515"/>
      <c r="C6" s="515"/>
      <c r="D6" s="515"/>
      <c r="E6" s="515"/>
      <c r="F6" s="515"/>
      <c r="G6" s="515"/>
      <c r="H6" s="515"/>
      <c r="I6" s="515"/>
      <c r="J6" s="515"/>
    </row>
    <row r="7" spans="1:10" ht="15.75" customHeight="1" thickBot="1">
      <c r="A7" s="556"/>
      <c r="B7" s="843" t="s">
        <v>600</v>
      </c>
      <c r="C7" s="844"/>
      <c r="D7" s="845"/>
      <c r="E7" s="843" t="s">
        <v>601</v>
      </c>
      <c r="F7" s="844"/>
      <c r="G7" s="844"/>
      <c r="H7" s="844"/>
      <c r="I7" s="844"/>
      <c r="J7" s="845"/>
    </row>
    <row r="8" spans="1:10" ht="15.75" customHeight="1">
      <c r="A8" s="557" t="s">
        <v>586</v>
      </c>
      <c r="B8" s="558" t="s">
        <v>602</v>
      </c>
      <c r="C8" s="559" t="s">
        <v>603</v>
      </c>
      <c r="D8" s="560" t="s">
        <v>604</v>
      </c>
      <c r="E8" s="558" t="s">
        <v>605</v>
      </c>
      <c r="F8" s="559" t="s">
        <v>606</v>
      </c>
      <c r="G8" s="559" t="s">
        <v>607</v>
      </c>
      <c r="H8" s="561" t="s">
        <v>608</v>
      </c>
      <c r="I8" s="561" t="s">
        <v>609</v>
      </c>
      <c r="J8" s="560" t="s">
        <v>604</v>
      </c>
    </row>
    <row r="9" spans="1:10" ht="15.75" customHeight="1" thickBot="1">
      <c r="A9" s="562" t="s">
        <v>587</v>
      </c>
      <c r="B9" s="563" t="s">
        <v>610</v>
      </c>
      <c r="C9" s="564" t="s">
        <v>611</v>
      </c>
      <c r="D9" s="565" t="s">
        <v>612</v>
      </c>
      <c r="E9" s="563" t="s">
        <v>613</v>
      </c>
      <c r="F9" s="564" t="s">
        <v>614</v>
      </c>
      <c r="G9" s="564" t="s">
        <v>615</v>
      </c>
      <c r="H9" s="566" t="s">
        <v>616</v>
      </c>
      <c r="I9" s="566" t="s">
        <v>615</v>
      </c>
      <c r="J9" s="565" t="s">
        <v>617</v>
      </c>
    </row>
    <row r="10" spans="1:10" ht="15.75" customHeight="1" thickBot="1">
      <c r="A10" s="567" t="s">
        <v>618</v>
      </c>
      <c r="B10" s="568">
        <v>142424</v>
      </c>
      <c r="C10" s="569">
        <f aca="true" t="shared" si="0" ref="C10:C16">J10-B10</f>
        <v>173975</v>
      </c>
      <c r="D10" s="570">
        <f aca="true" t="shared" si="1" ref="D10:D16">SUM(B10:C10)</f>
        <v>316399</v>
      </c>
      <c r="E10" s="571">
        <v>53171</v>
      </c>
      <c r="F10" s="572">
        <v>15863</v>
      </c>
      <c r="G10" s="572">
        <v>239859</v>
      </c>
      <c r="H10" s="573"/>
      <c r="I10" s="573">
        <v>7506</v>
      </c>
      <c r="J10" s="560">
        <f aca="true" t="shared" si="2" ref="J10:J16">SUM(E10:I10)</f>
        <v>316399</v>
      </c>
    </row>
    <row r="11" spans="1:10" ht="15.75" customHeight="1" thickBot="1">
      <c r="A11" s="574" t="s">
        <v>619</v>
      </c>
      <c r="B11" s="575">
        <v>22566</v>
      </c>
      <c r="C11" s="572">
        <f t="shared" si="0"/>
        <v>241213</v>
      </c>
      <c r="D11" s="576">
        <f t="shared" si="1"/>
        <v>263779</v>
      </c>
      <c r="E11" s="577">
        <v>149514</v>
      </c>
      <c r="F11" s="578">
        <v>43257</v>
      </c>
      <c r="G11" s="578">
        <v>70017</v>
      </c>
      <c r="H11" s="578"/>
      <c r="I11" s="578">
        <v>991</v>
      </c>
      <c r="J11" s="560">
        <f t="shared" si="2"/>
        <v>263779</v>
      </c>
    </row>
    <row r="12" spans="1:10" ht="15.75" customHeight="1" thickBot="1">
      <c r="A12" s="574" t="s">
        <v>561</v>
      </c>
      <c r="B12" s="575">
        <v>15595</v>
      </c>
      <c r="C12" s="572">
        <f t="shared" si="0"/>
        <v>44935</v>
      </c>
      <c r="D12" s="576">
        <f t="shared" si="1"/>
        <v>60530</v>
      </c>
      <c r="E12" s="577">
        <v>21260</v>
      </c>
      <c r="F12" s="578">
        <v>5600</v>
      </c>
      <c r="G12" s="578">
        <v>33370</v>
      </c>
      <c r="H12" s="578"/>
      <c r="I12" s="578">
        <v>300</v>
      </c>
      <c r="J12" s="560">
        <f t="shared" si="2"/>
        <v>60530</v>
      </c>
    </row>
    <row r="13" spans="1:10" ht="15.75" customHeight="1" thickBot="1">
      <c r="A13" s="574" t="s">
        <v>565</v>
      </c>
      <c r="B13" s="575">
        <v>28892</v>
      </c>
      <c r="C13" s="572">
        <f t="shared" si="0"/>
        <v>10996</v>
      </c>
      <c r="D13" s="576">
        <f t="shared" si="1"/>
        <v>39888</v>
      </c>
      <c r="E13" s="577">
        <v>13304</v>
      </c>
      <c r="F13" s="578">
        <v>3526</v>
      </c>
      <c r="G13" s="578">
        <v>16636</v>
      </c>
      <c r="H13" s="578"/>
      <c r="I13" s="578">
        <v>6422</v>
      </c>
      <c r="J13" s="560">
        <f t="shared" si="2"/>
        <v>39888</v>
      </c>
    </row>
    <row r="14" spans="1:10" s="538" customFormat="1" ht="18" customHeight="1" thickBot="1">
      <c r="A14" s="579" t="s">
        <v>593</v>
      </c>
      <c r="B14" s="580">
        <v>272790</v>
      </c>
      <c r="C14" s="572">
        <f t="shared" si="0"/>
        <v>310806</v>
      </c>
      <c r="D14" s="581">
        <f t="shared" si="1"/>
        <v>583596</v>
      </c>
      <c r="E14" s="582">
        <v>283196</v>
      </c>
      <c r="F14" s="583">
        <v>75248</v>
      </c>
      <c r="G14" s="583">
        <v>222482</v>
      </c>
      <c r="H14" s="583"/>
      <c r="I14" s="584">
        <v>2670</v>
      </c>
      <c r="J14" s="585">
        <f t="shared" si="2"/>
        <v>583596</v>
      </c>
    </row>
    <row r="15" spans="1:10" s="538" customFormat="1" ht="18" customHeight="1" thickBot="1">
      <c r="A15" s="579" t="s">
        <v>592</v>
      </c>
      <c r="B15" s="580">
        <v>9128</v>
      </c>
      <c r="C15" s="572">
        <f t="shared" si="0"/>
        <v>40028</v>
      </c>
      <c r="D15" s="581">
        <f t="shared" si="1"/>
        <v>49156</v>
      </c>
      <c r="E15" s="582">
        <v>30227</v>
      </c>
      <c r="F15" s="583">
        <v>8049</v>
      </c>
      <c r="G15" s="583">
        <v>10850</v>
      </c>
      <c r="H15" s="583"/>
      <c r="I15" s="583">
        <v>30</v>
      </c>
      <c r="J15" s="585">
        <f t="shared" si="2"/>
        <v>49156</v>
      </c>
    </row>
    <row r="16" spans="1:10" s="538" customFormat="1" ht="18" customHeight="1" thickBot="1">
      <c r="A16" s="586" t="s">
        <v>594</v>
      </c>
      <c r="B16" s="587">
        <v>10631</v>
      </c>
      <c r="C16" s="572">
        <f t="shared" si="0"/>
        <v>436448</v>
      </c>
      <c r="D16" s="581">
        <f t="shared" si="1"/>
        <v>447079</v>
      </c>
      <c r="E16" s="588">
        <v>104980</v>
      </c>
      <c r="F16" s="589">
        <v>29474</v>
      </c>
      <c r="G16" s="589">
        <v>58847</v>
      </c>
      <c r="H16" s="589">
        <v>252000</v>
      </c>
      <c r="I16" s="589">
        <v>1778</v>
      </c>
      <c r="J16" s="590">
        <f t="shared" si="2"/>
        <v>447079</v>
      </c>
    </row>
    <row r="17" spans="1:10" s="538" customFormat="1" ht="18" customHeight="1" thickBot="1">
      <c r="A17" s="591" t="s">
        <v>620</v>
      </c>
      <c r="B17" s="592">
        <f aca="true" t="shared" si="3" ref="B17:J17">SUM(B10:B16)</f>
        <v>502026</v>
      </c>
      <c r="C17" s="592">
        <f t="shared" si="3"/>
        <v>1258401</v>
      </c>
      <c r="D17" s="592">
        <f t="shared" si="3"/>
        <v>1760427</v>
      </c>
      <c r="E17" s="592">
        <f t="shared" si="3"/>
        <v>655652</v>
      </c>
      <c r="F17" s="592">
        <f t="shared" si="3"/>
        <v>181017</v>
      </c>
      <c r="G17" s="592">
        <f t="shared" si="3"/>
        <v>652061</v>
      </c>
      <c r="H17" s="592">
        <f t="shared" si="3"/>
        <v>252000</v>
      </c>
      <c r="I17" s="592">
        <f t="shared" si="3"/>
        <v>19697</v>
      </c>
      <c r="J17" s="593">
        <f t="shared" si="3"/>
        <v>1760427</v>
      </c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23"/>
  <dimension ref="D1:Q25"/>
  <sheetViews>
    <sheetView workbookViewId="0" topLeftCell="D1">
      <selection activeCell="H2" sqref="H2"/>
    </sheetView>
  </sheetViews>
  <sheetFormatPr defaultColWidth="9.00390625" defaultRowHeight="12.75"/>
  <cols>
    <col min="1" max="2" width="9.375" style="517" hidden="1" customWidth="1"/>
    <col min="3" max="3" width="58.125" style="517" hidden="1" customWidth="1"/>
    <col min="4" max="4" width="55.00390625" style="517" customWidth="1"/>
    <col min="5" max="5" width="14.375" style="517" customWidth="1"/>
    <col min="6" max="6" width="9.625" style="517" customWidth="1"/>
    <col min="7" max="7" width="10.625" style="517" customWidth="1"/>
    <col min="8" max="8" width="10.875" style="517" customWidth="1"/>
    <col min="9" max="9" width="10.375" style="517" customWidth="1"/>
    <col min="10" max="10" width="9.625" style="517" customWidth="1"/>
    <col min="11" max="11" width="8.625" style="517" bestFit="1" customWidth="1"/>
    <col min="12" max="12" width="11.00390625" style="517" customWidth="1"/>
    <col min="13" max="13" width="8.875" style="517" customWidth="1"/>
    <col min="14" max="16" width="10.375" style="517" bestFit="1" customWidth="1"/>
    <col min="17" max="17" width="11.125" style="517" customWidth="1"/>
    <col min="18" max="16384" width="10.625" style="517" customWidth="1"/>
  </cols>
  <sheetData>
    <row r="1" spans="4:17" ht="12.75">
      <c r="D1" s="515"/>
      <c r="E1" s="516" t="s">
        <v>786</v>
      </c>
      <c r="F1" s="515"/>
      <c r="G1" s="515"/>
      <c r="H1" s="515"/>
      <c r="I1" s="515"/>
      <c r="J1" s="515"/>
      <c r="L1" s="518"/>
      <c r="M1" s="518"/>
      <c r="N1" s="516"/>
      <c r="O1" s="516"/>
      <c r="P1" s="516"/>
      <c r="Q1" s="516"/>
    </row>
    <row r="2" spans="4:17" ht="12.75">
      <c r="D2" s="515"/>
      <c r="E2" s="848"/>
      <c r="F2" s="848"/>
      <c r="G2" s="515"/>
      <c r="H2" s="515"/>
      <c r="I2" s="515"/>
      <c r="J2" s="515"/>
      <c r="K2" s="519"/>
      <c r="L2" s="519"/>
      <c r="M2" s="519"/>
      <c r="N2" s="520"/>
      <c r="O2" s="521"/>
      <c r="P2" s="521"/>
      <c r="Q2" s="521"/>
    </row>
    <row r="3" spans="4:17" ht="12.75">
      <c r="D3" s="515"/>
      <c r="E3" s="515"/>
      <c r="F3" s="515"/>
      <c r="G3" s="515"/>
      <c r="H3" s="515"/>
      <c r="I3" s="515"/>
      <c r="J3" s="515"/>
      <c r="K3" s="519"/>
      <c r="L3" s="519"/>
      <c r="M3" s="519"/>
      <c r="N3" s="519"/>
      <c r="O3" s="519"/>
      <c r="P3" s="519"/>
      <c r="Q3" s="522"/>
    </row>
    <row r="4" spans="4:17" ht="19.5">
      <c r="D4" s="523" t="s">
        <v>584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</row>
    <row r="5" spans="4:17" ht="19.5"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</row>
    <row r="6" spans="4:17" ht="13.5" thickBot="1">
      <c r="D6" s="515"/>
      <c r="E6" s="52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26"/>
    </row>
    <row r="7" spans="4:17" ht="15.75" customHeight="1">
      <c r="D7" s="527"/>
      <c r="E7" s="846" t="s">
        <v>585</v>
      </c>
      <c r="F7" s="528"/>
      <c r="G7" s="529"/>
      <c r="H7" s="529"/>
      <c r="I7" s="528"/>
      <c r="J7" s="529"/>
      <c r="K7" s="529"/>
      <c r="L7" s="529"/>
      <c r="M7" s="529"/>
      <c r="N7" s="529"/>
      <c r="O7" s="530"/>
      <c r="P7" s="531"/>
      <c r="Q7" s="531"/>
    </row>
    <row r="8" spans="4:17" ht="15.75" customHeight="1">
      <c r="D8" s="532" t="s">
        <v>586</v>
      </c>
      <c r="E8" s="847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</row>
    <row r="9" spans="4:17" ht="15.75" customHeight="1" thickBot="1">
      <c r="D9" s="533" t="s">
        <v>587</v>
      </c>
      <c r="E9" s="785">
        <v>41640</v>
      </c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</row>
    <row r="10" spans="4:17" s="538" customFormat="1" ht="18" customHeight="1">
      <c r="D10" s="534" t="s">
        <v>588</v>
      </c>
      <c r="E10" s="679">
        <v>25.5</v>
      </c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6"/>
      <c r="Q10" s="537"/>
    </row>
    <row r="11" spans="4:17" s="538" customFormat="1" ht="18" customHeight="1">
      <c r="D11" s="534" t="s">
        <v>687</v>
      </c>
      <c r="E11" s="679">
        <v>13</v>
      </c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6"/>
      <c r="Q11" s="537"/>
    </row>
    <row r="12" spans="4:17" s="538" customFormat="1" ht="18" customHeight="1">
      <c r="D12" s="539" t="s">
        <v>589</v>
      </c>
      <c r="E12" s="594">
        <v>57</v>
      </c>
      <c r="F12" s="540"/>
      <c r="G12" s="535"/>
      <c r="H12" s="535"/>
      <c r="I12" s="541"/>
      <c r="J12" s="541"/>
      <c r="K12" s="541"/>
      <c r="L12" s="541"/>
      <c r="M12" s="541"/>
      <c r="N12" s="535"/>
      <c r="O12" s="535"/>
      <c r="P12" s="542"/>
      <c r="Q12" s="543"/>
    </row>
    <row r="13" spans="4:17" s="538" customFormat="1" ht="18" customHeight="1">
      <c r="D13" s="544" t="s">
        <v>590</v>
      </c>
      <c r="E13" s="545">
        <v>9.5</v>
      </c>
      <c r="F13" s="535"/>
      <c r="G13" s="535"/>
      <c r="H13" s="535"/>
      <c r="I13" s="541"/>
      <c r="J13" s="541"/>
      <c r="K13" s="541"/>
      <c r="L13" s="541"/>
      <c r="M13" s="541"/>
      <c r="N13" s="535"/>
      <c r="O13" s="535"/>
      <c r="P13" s="541"/>
      <c r="Q13" s="543"/>
    </row>
    <row r="14" spans="4:17" s="538" customFormat="1" ht="18" customHeight="1">
      <c r="D14" s="539" t="s">
        <v>591</v>
      </c>
      <c r="E14" s="545">
        <v>6</v>
      </c>
      <c r="F14" s="540"/>
      <c r="G14" s="535"/>
      <c r="H14" s="535"/>
      <c r="I14" s="541"/>
      <c r="J14" s="541"/>
      <c r="K14" s="541"/>
      <c r="L14" s="541"/>
      <c r="M14" s="541"/>
      <c r="N14" s="535"/>
      <c r="O14" s="535"/>
      <c r="P14" s="542"/>
      <c r="Q14" s="543"/>
    </row>
    <row r="15" spans="4:17" s="538" customFormat="1" ht="18" customHeight="1">
      <c r="D15" s="546" t="s">
        <v>592</v>
      </c>
      <c r="E15" s="678">
        <v>19</v>
      </c>
      <c r="F15" s="540"/>
      <c r="G15" s="535"/>
      <c r="H15" s="535"/>
      <c r="I15" s="541"/>
      <c r="J15" s="541"/>
      <c r="K15" s="541"/>
      <c r="L15" s="541"/>
      <c r="M15" s="541"/>
      <c r="N15" s="535"/>
      <c r="O15" s="535"/>
      <c r="P15" s="542"/>
      <c r="Q15" s="543"/>
    </row>
    <row r="16" spans="4:17" s="538" customFormat="1" ht="18" customHeight="1">
      <c r="D16" s="546" t="s">
        <v>686</v>
      </c>
      <c r="E16" s="678">
        <v>2</v>
      </c>
      <c r="F16" s="540"/>
      <c r="G16" s="535"/>
      <c r="H16" s="535"/>
      <c r="I16" s="541"/>
      <c r="J16" s="541"/>
      <c r="K16" s="541"/>
      <c r="L16" s="541"/>
      <c r="M16" s="541"/>
      <c r="N16" s="535"/>
      <c r="O16" s="535"/>
      <c r="P16" s="542"/>
      <c r="Q16" s="543"/>
    </row>
    <row r="17" spans="4:17" s="538" customFormat="1" ht="18" customHeight="1">
      <c r="D17" s="546" t="s">
        <v>593</v>
      </c>
      <c r="E17" s="678">
        <v>162.3</v>
      </c>
      <c r="F17" s="540"/>
      <c r="G17" s="535"/>
      <c r="H17" s="535"/>
      <c r="I17" s="541"/>
      <c r="J17" s="541"/>
      <c r="K17" s="541"/>
      <c r="L17" s="541"/>
      <c r="M17" s="541"/>
      <c r="N17" s="535"/>
      <c r="O17" s="535"/>
      <c r="P17" s="542"/>
      <c r="Q17" s="543"/>
    </row>
    <row r="18" spans="4:17" s="538" customFormat="1" ht="18" customHeight="1">
      <c r="D18" s="546" t="s">
        <v>749</v>
      </c>
      <c r="E18" s="678">
        <v>7</v>
      </c>
      <c r="F18" s="540"/>
      <c r="G18" s="535"/>
      <c r="H18" s="535"/>
      <c r="I18" s="541"/>
      <c r="J18" s="541"/>
      <c r="K18" s="541"/>
      <c r="L18" s="541"/>
      <c r="M18" s="541"/>
      <c r="N18" s="535"/>
      <c r="O18" s="535"/>
      <c r="P18" s="542"/>
      <c r="Q18" s="543"/>
    </row>
    <row r="19" spans="4:17" s="515" customFormat="1" ht="13.5" thickBot="1">
      <c r="D19" s="547" t="s">
        <v>594</v>
      </c>
      <c r="E19" s="548">
        <v>42</v>
      </c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</row>
    <row r="20" spans="4:17" s="515" customFormat="1" ht="13.5" thickBot="1">
      <c r="D20" s="550" t="s">
        <v>595</v>
      </c>
      <c r="E20" s="551">
        <f>SUM(E10:E19)</f>
        <v>343.3</v>
      </c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</row>
    <row r="21" spans="4:17" s="515" customFormat="1" ht="13.5" thickBot="1">
      <c r="D21" s="780" t="s">
        <v>750</v>
      </c>
      <c r="E21" s="551">
        <f>E10+E12+E13+E14+E15+E17+E19</f>
        <v>321.3</v>
      </c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</row>
    <row r="22" spans="4:17" s="515" customFormat="1" ht="15.75">
      <c r="D22" s="781" t="s">
        <v>240</v>
      </c>
      <c r="E22" s="595">
        <v>2</v>
      </c>
      <c r="F22" s="552"/>
      <c r="G22" s="552"/>
      <c r="H22" s="552"/>
      <c r="I22" s="552"/>
      <c r="J22" s="552"/>
      <c r="K22" s="552"/>
      <c r="L22" s="552"/>
      <c r="M22" s="552"/>
      <c r="N22" s="552"/>
      <c r="O22" s="553"/>
      <c r="P22" s="552"/>
      <c r="Q22" s="552"/>
    </row>
    <row r="23" spans="4:17" s="515" customFormat="1" ht="12.75">
      <c r="D23" s="782" t="s">
        <v>596</v>
      </c>
      <c r="E23" s="680">
        <v>319</v>
      </c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</row>
    <row r="24" spans="4:17" s="515" customFormat="1" ht="13.5" thickBot="1">
      <c r="D24" s="554" t="s">
        <v>597</v>
      </c>
      <c r="E24" s="555">
        <f>SUM(E20:E23)</f>
        <v>985.6</v>
      </c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</row>
    <row r="25" spans="4:5" ht="13.5" thickBot="1">
      <c r="D25" s="783" t="s">
        <v>751</v>
      </c>
      <c r="E25" s="784">
        <f>E21+E22</f>
        <v>323.3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67">
    <pageSetUpPr fitToPage="1"/>
  </sheetPr>
  <dimension ref="A1:F27"/>
  <sheetViews>
    <sheetView workbookViewId="0" topLeftCell="A1">
      <selection activeCell="D5" sqref="D5"/>
    </sheetView>
  </sheetViews>
  <sheetFormatPr defaultColWidth="9.00390625" defaultRowHeight="12.75"/>
  <cols>
    <col min="1" max="1" width="10.00390625" style="473" customWidth="1"/>
    <col min="2" max="2" width="37.375" style="473" customWidth="1"/>
    <col min="3" max="3" width="24.875" style="473" customWidth="1"/>
    <col min="4" max="4" width="22.625" style="473" customWidth="1"/>
    <col min="5" max="16384" width="10.625" style="473" customWidth="1"/>
  </cols>
  <sheetData>
    <row r="1" spans="1:4" ht="15.75">
      <c r="A1" s="471"/>
      <c r="B1" s="471"/>
      <c r="C1" s="471"/>
      <c r="D1" s="472" t="s">
        <v>787</v>
      </c>
    </row>
    <row r="2" spans="1:4" ht="15.75">
      <c r="A2" s="471"/>
      <c r="B2" s="471"/>
      <c r="C2" s="471"/>
      <c r="D2" s="474"/>
    </row>
    <row r="3" spans="1:4" ht="15.75">
      <c r="A3" s="471"/>
      <c r="B3" s="471"/>
      <c r="C3" s="471"/>
      <c r="D3" s="472"/>
    </row>
    <row r="4" spans="1:4" ht="15.75">
      <c r="A4" s="471"/>
      <c r="B4" s="471"/>
      <c r="C4" s="471"/>
      <c r="D4" s="475"/>
    </row>
    <row r="5" spans="1:4" ht="15.75">
      <c r="A5" s="471"/>
      <c r="B5" s="471"/>
      <c r="C5" s="471"/>
      <c r="D5" s="475"/>
    </row>
    <row r="6" spans="1:4" ht="15.75">
      <c r="A6" s="471"/>
      <c r="B6" s="471"/>
      <c r="C6" s="471"/>
      <c r="D6" s="476"/>
    </row>
    <row r="7" spans="1:4" ht="19.5">
      <c r="A7" s="477" t="s">
        <v>575</v>
      </c>
      <c r="B7" s="477"/>
      <c r="C7" s="477"/>
      <c r="D7" s="478"/>
    </row>
    <row r="8" spans="1:4" ht="19.5">
      <c r="A8" s="477" t="s">
        <v>756</v>
      </c>
      <c r="B8" s="477"/>
      <c r="C8" s="477"/>
      <c r="D8" s="478"/>
    </row>
    <row r="9" spans="1:4" ht="19.5">
      <c r="A9" s="477"/>
      <c r="B9" s="477"/>
      <c r="C9" s="477"/>
      <c r="D9" s="478"/>
    </row>
    <row r="10" spans="1:4" ht="19.5">
      <c r="A10" s="477"/>
      <c r="B10" s="477"/>
      <c r="C10" s="477"/>
      <c r="D10" s="478"/>
    </row>
    <row r="11" spans="1:4" ht="19.5">
      <c r="A11" s="477"/>
      <c r="B11" s="477"/>
      <c r="C11" s="477"/>
      <c r="D11" s="478"/>
    </row>
    <row r="12" spans="1:4" ht="19.5">
      <c r="A12" s="477"/>
      <c r="B12" s="477"/>
      <c r="C12" s="477"/>
      <c r="D12" s="478"/>
    </row>
    <row r="13" spans="1:4" ht="16.5" thickBot="1">
      <c r="A13" s="471"/>
      <c r="B13" s="471"/>
      <c r="C13" s="471"/>
      <c r="D13" s="479" t="s">
        <v>576</v>
      </c>
    </row>
    <row r="14" spans="1:4" s="484" customFormat="1" ht="33" customHeight="1" thickBot="1">
      <c r="A14" s="480" t="s">
        <v>71</v>
      </c>
      <c r="B14" s="481"/>
      <c r="C14" s="482"/>
      <c r="D14" s="483" t="s">
        <v>61</v>
      </c>
    </row>
    <row r="15" spans="1:6" ht="15.75">
      <c r="A15" s="485" t="s">
        <v>66</v>
      </c>
      <c r="B15" s="486"/>
      <c r="C15" s="487"/>
      <c r="D15" s="596">
        <v>40000</v>
      </c>
      <c r="E15" s="488"/>
      <c r="F15" s="489"/>
    </row>
    <row r="16" spans="1:6" ht="15.75">
      <c r="A16" s="490" t="s">
        <v>577</v>
      </c>
      <c r="B16" s="491"/>
      <c r="C16" s="492"/>
      <c r="D16" s="493"/>
      <c r="E16" s="489"/>
      <c r="F16" s="489"/>
    </row>
    <row r="17" spans="1:6" ht="12.75">
      <c r="A17" s="494" t="s">
        <v>578</v>
      </c>
      <c r="B17" s="495"/>
      <c r="C17" s="496"/>
      <c r="D17" s="497">
        <v>1500</v>
      </c>
      <c r="E17" s="498"/>
      <c r="F17" s="499"/>
    </row>
    <row r="18" spans="1:6" ht="12.75">
      <c r="A18" s="494" t="s">
        <v>579</v>
      </c>
      <c r="B18" s="495"/>
      <c r="C18" s="496"/>
      <c r="D18" s="497">
        <v>19000</v>
      </c>
      <c r="E18" s="500"/>
      <c r="F18" s="499"/>
    </row>
    <row r="19" spans="1:6" ht="12.75">
      <c r="A19" s="494" t="s">
        <v>580</v>
      </c>
      <c r="B19" s="495"/>
      <c r="C19" s="496"/>
      <c r="D19" s="497">
        <v>2500</v>
      </c>
      <c r="E19" s="500"/>
      <c r="F19" s="499"/>
    </row>
    <row r="20" spans="1:6" ht="12.75">
      <c r="A20" s="501" t="s">
        <v>581</v>
      </c>
      <c r="B20" s="495"/>
      <c r="C20" s="496"/>
      <c r="D20" s="497">
        <v>100</v>
      </c>
      <c r="E20" s="500"/>
      <c r="F20" s="502"/>
    </row>
    <row r="21" spans="1:6" ht="12.75">
      <c r="A21" s="494" t="s">
        <v>623</v>
      </c>
      <c r="B21" s="495"/>
      <c r="C21" s="496"/>
      <c r="D21" s="497">
        <v>2921</v>
      </c>
      <c r="E21" s="500"/>
      <c r="F21" s="502"/>
    </row>
    <row r="22" spans="1:6" ht="12.75">
      <c r="A22" s="503" t="s">
        <v>621</v>
      </c>
      <c r="B22" s="504"/>
      <c r="C22" s="496"/>
      <c r="D22" s="497">
        <v>54296</v>
      </c>
      <c r="E22" s="500"/>
      <c r="F22" s="499"/>
    </row>
    <row r="23" spans="1:6" ht="12.75">
      <c r="A23" s="503" t="s">
        <v>622</v>
      </c>
      <c r="B23" s="505"/>
      <c r="C23" s="506"/>
      <c r="D23" s="497">
        <v>49357</v>
      </c>
      <c r="E23" s="500"/>
      <c r="F23" s="499"/>
    </row>
    <row r="24" spans="1:6" ht="12.75">
      <c r="A24" s="494"/>
      <c r="B24" s="495"/>
      <c r="C24" s="496"/>
      <c r="D24" s="507"/>
      <c r="E24" s="500"/>
      <c r="F24" s="499"/>
    </row>
    <row r="25" spans="1:4" ht="15.75">
      <c r="A25" s="490" t="s">
        <v>582</v>
      </c>
      <c r="B25" s="508"/>
      <c r="C25" s="509"/>
      <c r="D25" s="510">
        <f>SUM(D17:D24)</f>
        <v>129674</v>
      </c>
    </row>
    <row r="26" spans="1:4" ht="15.75">
      <c r="A26" s="490"/>
      <c r="B26" s="508"/>
      <c r="C26" s="509"/>
      <c r="D26" s="509"/>
    </row>
    <row r="27" spans="1:4" ht="16.5" thickBot="1">
      <c r="A27" s="511" t="s">
        <v>583</v>
      </c>
      <c r="B27" s="512"/>
      <c r="C27" s="513"/>
      <c r="D27" s="514">
        <f>SUM(D15,D25)</f>
        <v>169674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J16" sqref="J16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850" t="s">
        <v>6</v>
      </c>
      <c r="B1" s="850"/>
      <c r="C1" s="850"/>
      <c r="D1" s="850"/>
      <c r="E1" s="850"/>
      <c r="F1" s="850"/>
      <c r="G1" s="850"/>
    </row>
    <row r="3" spans="1:7" s="160" customFormat="1" ht="27" customHeight="1">
      <c r="A3" s="158" t="s">
        <v>222</v>
      </c>
      <c r="B3" s="159"/>
      <c r="C3" s="849" t="s">
        <v>223</v>
      </c>
      <c r="D3" s="849"/>
      <c r="E3" s="849"/>
      <c r="F3" s="849"/>
      <c r="G3" s="849"/>
    </row>
    <row r="4" spans="1:7" s="160" customFormat="1" ht="15.75">
      <c r="A4" s="159"/>
      <c r="B4" s="159"/>
      <c r="C4" s="159"/>
      <c r="D4" s="159"/>
      <c r="E4" s="159"/>
      <c r="F4" s="159"/>
      <c r="G4" s="159"/>
    </row>
    <row r="5" spans="1:7" s="160" customFormat="1" ht="24.75" customHeight="1">
      <c r="A5" s="158" t="s">
        <v>224</v>
      </c>
      <c r="B5" s="159"/>
      <c r="C5" s="849" t="s">
        <v>223</v>
      </c>
      <c r="D5" s="849"/>
      <c r="E5" s="849"/>
      <c r="F5" s="849"/>
      <c r="G5" s="159"/>
    </row>
    <row r="6" spans="1:7" s="161" customFormat="1" ht="12.75">
      <c r="A6" s="217"/>
      <c r="B6" s="217"/>
      <c r="C6" s="217"/>
      <c r="D6" s="217"/>
      <c r="E6" s="217"/>
      <c r="F6" s="217"/>
      <c r="G6" s="217"/>
    </row>
    <row r="7" spans="1:7" s="162" customFormat="1" ht="15" customHeight="1">
      <c r="A7" s="274" t="s">
        <v>225</v>
      </c>
      <c r="B7" s="273"/>
      <c r="C7" s="273"/>
      <c r="D7" s="259"/>
      <c r="E7" s="259"/>
      <c r="F7" s="259"/>
      <c r="G7" s="259"/>
    </row>
    <row r="8" spans="1:7" s="162" customFormat="1" ht="15" customHeight="1" thickBot="1">
      <c r="A8" s="274" t="s">
        <v>226</v>
      </c>
      <c r="B8" s="259"/>
      <c r="C8" s="259"/>
      <c r="D8" s="259"/>
      <c r="E8" s="259"/>
      <c r="F8" s="259"/>
      <c r="G8" s="259"/>
    </row>
    <row r="9" spans="1:7" s="81" customFormat="1" ht="42" customHeight="1" thickBot="1">
      <c r="A9" s="196" t="s">
        <v>20</v>
      </c>
      <c r="B9" s="197" t="s">
        <v>227</v>
      </c>
      <c r="C9" s="197" t="s">
        <v>228</v>
      </c>
      <c r="D9" s="197" t="s">
        <v>229</v>
      </c>
      <c r="E9" s="197" t="s">
        <v>230</v>
      </c>
      <c r="F9" s="197" t="s">
        <v>231</v>
      </c>
      <c r="G9" s="198" t="s">
        <v>57</v>
      </c>
    </row>
    <row r="10" spans="1:7" ht="24" customHeight="1">
      <c r="A10" s="260" t="s">
        <v>22</v>
      </c>
      <c r="B10" s="205" t="s">
        <v>232</v>
      </c>
      <c r="C10" s="163"/>
      <c r="D10" s="163"/>
      <c r="E10" s="163"/>
      <c r="F10" s="163"/>
      <c r="G10" s="261">
        <f>SUM(C10:F10)</f>
        <v>0</v>
      </c>
    </row>
    <row r="11" spans="1:7" ht="24" customHeight="1">
      <c r="A11" s="262" t="s">
        <v>23</v>
      </c>
      <c r="B11" s="206" t="s">
        <v>233</v>
      </c>
      <c r="C11" s="164"/>
      <c r="D11" s="164"/>
      <c r="E11" s="164"/>
      <c r="F11" s="164"/>
      <c r="G11" s="263">
        <f aca="true" t="shared" si="0" ref="G11:G16">SUM(C11:F11)</f>
        <v>0</v>
      </c>
    </row>
    <row r="12" spans="1:7" ht="24" customHeight="1">
      <c r="A12" s="262" t="s">
        <v>24</v>
      </c>
      <c r="B12" s="206" t="s">
        <v>234</v>
      </c>
      <c r="C12" s="164"/>
      <c r="D12" s="164"/>
      <c r="E12" s="164"/>
      <c r="F12" s="164"/>
      <c r="G12" s="263">
        <f t="shared" si="0"/>
        <v>0</v>
      </c>
    </row>
    <row r="13" spans="1:7" ht="24" customHeight="1">
      <c r="A13" s="262" t="s">
        <v>25</v>
      </c>
      <c r="B13" s="206" t="s">
        <v>235</v>
      </c>
      <c r="C13" s="164"/>
      <c r="D13" s="164"/>
      <c r="E13" s="164"/>
      <c r="F13" s="164"/>
      <c r="G13" s="263">
        <f t="shared" si="0"/>
        <v>0</v>
      </c>
    </row>
    <row r="14" spans="1:7" ht="24" customHeight="1">
      <c r="A14" s="262" t="s">
        <v>26</v>
      </c>
      <c r="B14" s="206" t="s">
        <v>236</v>
      </c>
      <c r="C14" s="164"/>
      <c r="D14" s="164"/>
      <c r="E14" s="164"/>
      <c r="F14" s="164"/>
      <c r="G14" s="263">
        <f t="shared" si="0"/>
        <v>0</v>
      </c>
    </row>
    <row r="15" spans="1:7" ht="24" customHeight="1" thickBot="1">
      <c r="A15" s="264" t="s">
        <v>27</v>
      </c>
      <c r="B15" s="265" t="s">
        <v>237</v>
      </c>
      <c r="C15" s="165"/>
      <c r="D15" s="165"/>
      <c r="E15" s="165"/>
      <c r="F15" s="165"/>
      <c r="G15" s="266">
        <f t="shared" si="0"/>
        <v>0</v>
      </c>
    </row>
    <row r="16" spans="1:7" s="166" customFormat="1" ht="24" customHeight="1" thickBot="1">
      <c r="A16" s="267" t="s">
        <v>28</v>
      </c>
      <c r="B16" s="268" t="s">
        <v>57</v>
      </c>
      <c r="C16" s="269">
        <f>SUM(C10:C15)</f>
        <v>0</v>
      </c>
      <c r="D16" s="269">
        <f>SUM(D10:D15)</f>
        <v>0</v>
      </c>
      <c r="E16" s="269">
        <f>SUM(E10:E15)</f>
        <v>0</v>
      </c>
      <c r="F16" s="269">
        <f>SUM(F10:F15)</f>
        <v>0</v>
      </c>
      <c r="G16" s="270">
        <f t="shared" si="0"/>
        <v>0</v>
      </c>
    </row>
    <row r="17" spans="1:7" s="161" customFormat="1" ht="12.75">
      <c r="A17" s="217"/>
      <c r="B17" s="217"/>
      <c r="C17" s="217"/>
      <c r="D17" s="217"/>
      <c r="E17" s="217"/>
      <c r="F17" s="217"/>
      <c r="G17" s="217"/>
    </row>
    <row r="18" spans="1:7" s="161" customFormat="1" ht="12.75">
      <c r="A18" s="217"/>
      <c r="B18" s="217"/>
      <c r="C18" s="217"/>
      <c r="D18" s="217"/>
      <c r="E18" s="217"/>
      <c r="F18" s="217"/>
      <c r="G18" s="217"/>
    </row>
    <row r="19" spans="1:7" s="161" customFormat="1" ht="12.75">
      <c r="A19" s="217"/>
      <c r="B19" s="217"/>
      <c r="C19" s="217"/>
      <c r="D19" s="217"/>
      <c r="E19" s="217"/>
      <c r="F19" s="217"/>
      <c r="G19" s="217"/>
    </row>
    <row r="20" spans="1:7" s="161" customFormat="1" ht="15.75">
      <c r="A20" s="160" t="s">
        <v>466</v>
      </c>
      <c r="B20" s="217"/>
      <c r="C20" s="217"/>
      <c r="D20" s="217"/>
      <c r="E20" s="217"/>
      <c r="F20" s="217"/>
      <c r="G20" s="217"/>
    </row>
    <row r="21" spans="1:7" s="161" customFormat="1" ht="12.75">
      <c r="A21" s="217"/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217"/>
      <c r="B23" s="217"/>
      <c r="C23" s="161"/>
      <c r="D23" s="161"/>
      <c r="E23" s="161"/>
      <c r="F23" s="161"/>
      <c r="G23" s="217"/>
    </row>
    <row r="24" spans="1:7" ht="13.5">
      <c r="A24" s="217"/>
      <c r="B24" s="217"/>
      <c r="C24" s="271"/>
      <c r="D24" s="272" t="s">
        <v>238</v>
      </c>
      <c r="E24" s="272"/>
      <c r="F24" s="271"/>
      <c r="G24" s="217"/>
    </row>
    <row r="25" spans="3:6" ht="13.5">
      <c r="C25" s="167"/>
      <c r="D25" s="168"/>
      <c r="E25" s="168"/>
      <c r="F25" s="167"/>
    </row>
    <row r="26" spans="3:6" ht="13.5">
      <c r="C26" s="167"/>
      <c r="D26" s="168"/>
      <c r="E26" s="168"/>
      <c r="F26" s="16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……/...... (….)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J17" sqref="J17"/>
    </sheetView>
  </sheetViews>
  <sheetFormatPr defaultColWidth="9.00390625" defaultRowHeight="12.75"/>
  <cols>
    <col min="1" max="1" width="6.875" style="44" customWidth="1"/>
    <col min="2" max="2" width="49.625" style="43" customWidth="1"/>
    <col min="3" max="8" width="12.875" style="43" customWidth="1"/>
    <col min="9" max="9" width="13.875" style="43" customWidth="1"/>
    <col min="10" max="16384" width="9.375" style="43" customWidth="1"/>
  </cols>
  <sheetData>
    <row r="1" spans="1:9" ht="27.75" customHeight="1">
      <c r="A1" s="817" t="s">
        <v>7</v>
      </c>
      <c r="B1" s="817"/>
      <c r="C1" s="817"/>
      <c r="D1" s="817"/>
      <c r="E1" s="817"/>
      <c r="F1" s="817"/>
      <c r="G1" s="817"/>
      <c r="H1" s="817"/>
      <c r="I1" s="817"/>
    </row>
    <row r="2" spans="2:9" ht="20.25" customHeight="1" thickBot="1">
      <c r="B2" s="608"/>
      <c r="I2" s="609" t="s">
        <v>70</v>
      </c>
    </row>
    <row r="3" spans="1:9" s="610" customFormat="1" ht="22.5" customHeight="1">
      <c r="A3" s="858" t="s">
        <v>79</v>
      </c>
      <c r="B3" s="853" t="s">
        <v>95</v>
      </c>
      <c r="C3" s="858" t="s">
        <v>96</v>
      </c>
      <c r="D3" s="858" t="s">
        <v>636</v>
      </c>
      <c r="E3" s="855" t="s">
        <v>78</v>
      </c>
      <c r="F3" s="856"/>
      <c r="G3" s="856"/>
      <c r="H3" s="857"/>
      <c r="I3" s="853" t="s">
        <v>55</v>
      </c>
    </row>
    <row r="4" spans="1:9" s="611" customFormat="1" ht="17.25" customHeight="1" thickBot="1">
      <c r="A4" s="859"/>
      <c r="B4" s="854"/>
      <c r="C4" s="854"/>
      <c r="D4" s="859"/>
      <c r="E4" s="277" t="s">
        <v>209</v>
      </c>
      <c r="F4" s="277" t="s">
        <v>266</v>
      </c>
      <c r="G4" s="277" t="s">
        <v>267</v>
      </c>
      <c r="H4" s="278" t="s">
        <v>637</v>
      </c>
      <c r="I4" s="854"/>
    </row>
    <row r="5" spans="1:9" s="612" customFormat="1" ht="12.75" customHeight="1" thickBot="1">
      <c r="A5" s="279"/>
      <c r="B5" s="280">
        <v>2</v>
      </c>
      <c r="C5" s="281">
        <v>3</v>
      </c>
      <c r="D5" s="280">
        <v>4</v>
      </c>
      <c r="E5" s="279">
        <v>5</v>
      </c>
      <c r="F5" s="281">
        <v>6</v>
      </c>
      <c r="G5" s="281">
        <v>7</v>
      </c>
      <c r="H5" s="282">
        <v>8</v>
      </c>
      <c r="I5" s="283" t="s">
        <v>97</v>
      </c>
    </row>
    <row r="6" spans="1:9" ht="24.75" customHeight="1" thickBot="1">
      <c r="A6" s="279"/>
      <c r="B6" s="284" t="s">
        <v>8</v>
      </c>
      <c r="C6" s="613"/>
      <c r="D6" s="614"/>
      <c r="E6" s="615"/>
      <c r="F6" s="616"/>
      <c r="G6" s="616"/>
      <c r="H6" s="617"/>
      <c r="I6" s="71">
        <f aca="true" t="shared" si="0" ref="I6:I24">SUM(D6:H6)</f>
        <v>0</v>
      </c>
    </row>
    <row r="7" spans="1:9" ht="24.75" customHeight="1" thickBot="1">
      <c r="A7" s="279"/>
      <c r="B7" s="618" t="s">
        <v>638</v>
      </c>
      <c r="C7" s="619">
        <v>2013</v>
      </c>
      <c r="D7" s="75"/>
      <c r="E7" s="76">
        <v>30000</v>
      </c>
      <c r="F7" s="77"/>
      <c r="G7" s="77"/>
      <c r="H7" s="25"/>
      <c r="I7" s="620">
        <f t="shared" si="0"/>
        <v>30000</v>
      </c>
    </row>
    <row r="8" spans="1:9" ht="24" customHeight="1" thickBot="1">
      <c r="A8" s="279"/>
      <c r="B8" s="284" t="s">
        <v>9</v>
      </c>
      <c r="C8" s="621"/>
      <c r="D8" s="614"/>
      <c r="E8" s="615"/>
      <c r="F8" s="616"/>
      <c r="G8" s="616"/>
      <c r="H8" s="617"/>
      <c r="I8" s="622">
        <f t="shared" si="0"/>
        <v>0</v>
      </c>
    </row>
    <row r="9" spans="1:9" ht="16.5" customHeight="1" thickBot="1">
      <c r="A9" s="279"/>
      <c r="B9" s="72" t="s">
        <v>639</v>
      </c>
      <c r="C9" s="623">
        <v>2010</v>
      </c>
      <c r="D9" s="73">
        <v>1209</v>
      </c>
      <c r="E9" s="74"/>
      <c r="F9" s="27"/>
      <c r="G9" s="27"/>
      <c r="H9" s="24"/>
      <c r="I9" s="622">
        <f t="shared" si="0"/>
        <v>1209</v>
      </c>
    </row>
    <row r="10" spans="1:9" ht="19.5" customHeight="1" thickBot="1">
      <c r="A10" s="279"/>
      <c r="B10" s="72" t="s">
        <v>640</v>
      </c>
      <c r="C10" s="623">
        <v>2010</v>
      </c>
      <c r="D10" s="73">
        <v>390</v>
      </c>
      <c r="E10" s="74"/>
      <c r="F10" s="27"/>
      <c r="G10" s="27"/>
      <c r="H10" s="24"/>
      <c r="I10" s="622">
        <f t="shared" si="0"/>
        <v>390</v>
      </c>
    </row>
    <row r="11" spans="1:9" ht="19.5" customHeight="1" thickBot="1">
      <c r="A11" s="280"/>
      <c r="B11" s="624" t="s">
        <v>626</v>
      </c>
      <c r="C11" s="623">
        <v>2005</v>
      </c>
      <c r="D11" s="73">
        <v>128780</v>
      </c>
      <c r="E11" s="74"/>
      <c r="F11" s="27"/>
      <c r="G11" s="27"/>
      <c r="H11" s="24"/>
      <c r="I11" s="622">
        <f t="shared" si="0"/>
        <v>128780</v>
      </c>
    </row>
    <row r="12" spans="1:9" ht="19.5" customHeight="1" thickBot="1">
      <c r="A12" s="280"/>
      <c r="B12" s="624" t="s">
        <v>631</v>
      </c>
      <c r="C12" s="623">
        <v>2013</v>
      </c>
      <c r="D12" s="73"/>
      <c r="E12" s="625">
        <v>660</v>
      </c>
      <c r="F12" s="625">
        <v>660</v>
      </c>
      <c r="G12" s="625">
        <v>660</v>
      </c>
      <c r="H12" s="626">
        <v>1685</v>
      </c>
      <c r="I12" s="622">
        <f t="shared" si="0"/>
        <v>3665</v>
      </c>
    </row>
    <row r="13" spans="1:9" ht="19.5" customHeight="1" thickBot="1">
      <c r="A13" s="280"/>
      <c r="B13" s="624" t="s">
        <v>641</v>
      </c>
      <c r="C13" s="623">
        <v>2013</v>
      </c>
      <c r="D13" s="73">
        <v>0</v>
      </c>
      <c r="E13" s="627">
        <v>1336</v>
      </c>
      <c r="F13" s="628">
        <v>1336</v>
      </c>
      <c r="G13" s="628">
        <v>1336</v>
      </c>
      <c r="H13" s="629">
        <v>8694</v>
      </c>
      <c r="I13" s="622">
        <f t="shared" si="0"/>
        <v>12702</v>
      </c>
    </row>
    <row r="14" spans="1:9" ht="19.5" customHeight="1" thickBot="1">
      <c r="A14" s="279"/>
      <c r="B14" s="72" t="s">
        <v>627</v>
      </c>
      <c r="C14" s="623">
        <v>2007</v>
      </c>
      <c r="D14" s="73">
        <v>5643</v>
      </c>
      <c r="E14" s="74"/>
      <c r="F14" s="27"/>
      <c r="G14" s="628">
        <v>77727</v>
      </c>
      <c r="H14" s="24"/>
      <c r="I14" s="622">
        <f t="shared" si="0"/>
        <v>83370</v>
      </c>
    </row>
    <row r="15" spans="1:9" ht="19.5" customHeight="1" thickBot="1">
      <c r="A15" s="279"/>
      <c r="B15" s="284" t="s">
        <v>220</v>
      </c>
      <c r="C15" s="621"/>
      <c r="D15" s="614"/>
      <c r="E15" s="615"/>
      <c r="F15" s="616"/>
      <c r="G15" s="616"/>
      <c r="H15" s="617"/>
      <c r="I15" s="622">
        <f t="shared" si="0"/>
        <v>0</v>
      </c>
    </row>
    <row r="16" spans="1:9" ht="22.5" customHeight="1" thickBot="1">
      <c r="A16" s="279"/>
      <c r="B16" s="618" t="s">
        <v>642</v>
      </c>
      <c r="C16" s="630">
        <v>2013</v>
      </c>
      <c r="D16" s="75">
        <v>91922</v>
      </c>
      <c r="E16" s="76">
        <v>6340</v>
      </c>
      <c r="F16" s="77"/>
      <c r="G16" s="77"/>
      <c r="H16" s="25"/>
      <c r="I16" s="622">
        <f t="shared" si="0"/>
        <v>98262</v>
      </c>
    </row>
    <row r="17" spans="1:9" ht="19.5" customHeight="1" thickBot="1">
      <c r="A17" s="279"/>
      <c r="B17" s="72" t="s">
        <v>643</v>
      </c>
      <c r="C17" s="631">
        <v>2013</v>
      </c>
      <c r="D17" s="73">
        <v>0</v>
      </c>
      <c r="E17" s="74">
        <v>117521</v>
      </c>
      <c r="F17" s="27"/>
      <c r="G17" s="27"/>
      <c r="H17" s="24"/>
      <c r="I17" s="622">
        <f t="shared" si="0"/>
        <v>117521</v>
      </c>
    </row>
    <row r="18" spans="1:10" ht="19.5" customHeight="1" thickBot="1">
      <c r="A18" s="279"/>
      <c r="B18" s="285" t="s">
        <v>221</v>
      </c>
      <c r="C18" s="621"/>
      <c r="D18" s="614"/>
      <c r="E18" s="615"/>
      <c r="F18" s="616"/>
      <c r="G18" s="616"/>
      <c r="H18" s="617"/>
      <c r="I18" s="622">
        <f t="shared" si="0"/>
        <v>0</v>
      </c>
      <c r="J18" s="632"/>
    </row>
    <row r="19" spans="1:10" ht="19.5" customHeight="1" thickBot="1">
      <c r="A19" s="279"/>
      <c r="B19" s="686" t="s">
        <v>688</v>
      </c>
      <c r="C19" s="682" t="s">
        <v>689</v>
      </c>
      <c r="D19" s="683">
        <v>49695</v>
      </c>
      <c r="E19" s="681">
        <v>9084</v>
      </c>
      <c r="F19" s="77"/>
      <c r="G19" s="77"/>
      <c r="H19" s="25"/>
      <c r="I19" s="622">
        <f>SUM(D19:H19)</f>
        <v>58779</v>
      </c>
      <c r="J19" s="632"/>
    </row>
    <row r="20" spans="1:10" ht="19.5" customHeight="1" thickBot="1">
      <c r="A20" s="279"/>
      <c r="B20" s="72" t="s">
        <v>690</v>
      </c>
      <c r="C20" s="684" t="s">
        <v>689</v>
      </c>
      <c r="D20" s="685">
        <v>13701</v>
      </c>
      <c r="E20" s="74">
        <v>75</v>
      </c>
      <c r="F20" s="27"/>
      <c r="G20" s="27"/>
      <c r="H20" s="24"/>
      <c r="I20" s="622">
        <f>SUM(D20:H20)</f>
        <v>13776</v>
      </c>
      <c r="J20" s="632"/>
    </row>
    <row r="21" spans="1:10" ht="19.5" customHeight="1" thickBot="1">
      <c r="A21" s="279"/>
      <c r="B21" s="72" t="s">
        <v>691</v>
      </c>
      <c r="C21" s="684" t="s">
        <v>689</v>
      </c>
      <c r="D21" s="685">
        <v>5174</v>
      </c>
      <c r="E21" s="74">
        <v>13006</v>
      </c>
      <c r="F21" s="27"/>
      <c r="G21" s="27"/>
      <c r="H21" s="24"/>
      <c r="I21" s="622">
        <f>SUM(D21:H21)</f>
        <v>18180</v>
      </c>
      <c r="J21" s="632"/>
    </row>
    <row r="22" spans="1:10" ht="19.5" customHeight="1" thickBot="1">
      <c r="A22" s="279"/>
      <c r="B22" s="72" t="s">
        <v>692</v>
      </c>
      <c r="C22" s="684" t="s">
        <v>693</v>
      </c>
      <c r="D22" s="685">
        <v>11618</v>
      </c>
      <c r="E22" s="74">
        <v>5000</v>
      </c>
      <c r="F22" s="77"/>
      <c r="G22" s="77"/>
      <c r="H22" s="25"/>
      <c r="I22" s="622">
        <f>SUM(D22:H22)</f>
        <v>16618</v>
      </c>
      <c r="J22" s="632"/>
    </row>
    <row r="23" spans="1:9" ht="19.5" customHeight="1" thickBot="1">
      <c r="A23" s="279"/>
      <c r="B23" s="687" t="s">
        <v>694</v>
      </c>
      <c r="C23" s="684" t="s">
        <v>693</v>
      </c>
      <c r="D23" s="685">
        <v>259</v>
      </c>
      <c r="E23" s="74">
        <v>1583</v>
      </c>
      <c r="F23" s="28"/>
      <c r="G23" s="28"/>
      <c r="H23" s="26"/>
      <c r="I23" s="622">
        <f t="shared" si="0"/>
        <v>1842</v>
      </c>
    </row>
    <row r="24" spans="1:9" ht="19.5" customHeight="1" thickBot="1">
      <c r="A24" s="279"/>
      <c r="B24" s="285"/>
      <c r="C24" s="621"/>
      <c r="D24" s="614"/>
      <c r="E24" s="615"/>
      <c r="F24" s="616"/>
      <c r="G24" s="616"/>
      <c r="H24" s="617"/>
      <c r="I24" s="622">
        <f t="shared" si="0"/>
        <v>0</v>
      </c>
    </row>
    <row r="25" spans="1:9" ht="19.5" customHeight="1" thickBot="1">
      <c r="A25" s="851" t="s">
        <v>57</v>
      </c>
      <c r="B25" s="852"/>
      <c r="C25" s="132"/>
      <c r="D25" s="622">
        <f>SUM(D6:D24)</f>
        <v>308391</v>
      </c>
      <c r="E25" s="633">
        <f>SUM(E6:E24)</f>
        <v>184605</v>
      </c>
      <c r="F25" s="634">
        <f>SUM(F6:F24)</f>
        <v>1996</v>
      </c>
      <c r="G25" s="634">
        <f>SUM(G6:G24)</f>
        <v>79723</v>
      </c>
      <c r="H25" s="635">
        <f>SUM(H6:H24)</f>
        <v>10379</v>
      </c>
      <c r="I25" s="622">
        <f>SUM(I7:I24)</f>
        <v>585094</v>
      </c>
    </row>
    <row r="27" ht="25.5">
      <c r="B27" s="43" t="s">
        <v>644</v>
      </c>
    </row>
    <row r="29" ht="15.75">
      <c r="B29" s="636"/>
    </row>
    <row r="30" spans="2:8" ht="15.75">
      <c r="B30" s="636"/>
      <c r="C30" s="637"/>
      <c r="D30" s="637"/>
      <c r="E30" s="637"/>
      <c r="F30" s="637"/>
      <c r="G30" s="637"/>
      <c r="H30" s="637"/>
    </row>
    <row r="31" spans="2:3" ht="12.75">
      <c r="B31" s="637"/>
      <c r="C31" s="44"/>
    </row>
    <row r="32" spans="2:3" ht="12.75">
      <c r="B32" s="637"/>
      <c r="C32" s="44"/>
    </row>
    <row r="33" spans="2:3" ht="12.75">
      <c r="B33" s="637"/>
      <c r="C33" s="638"/>
    </row>
    <row r="34" spans="2:3" ht="12.75">
      <c r="B34" s="637"/>
      <c r="C34" s="44"/>
    </row>
    <row r="35" spans="2:3" ht="12.75">
      <c r="B35" s="637"/>
      <c r="C35" s="44"/>
    </row>
    <row r="36" spans="2:3" ht="12.75">
      <c r="B36" s="637"/>
      <c r="C36" s="44"/>
    </row>
    <row r="37" spans="2:3" ht="12.75">
      <c r="B37" s="637"/>
      <c r="C37" s="44"/>
    </row>
    <row r="38" spans="2:3" ht="12.75">
      <c r="B38" s="637"/>
      <c r="C38" s="44"/>
    </row>
    <row r="39" spans="2:3" ht="12.75">
      <c r="B39" s="637"/>
      <c r="C39" s="44"/>
    </row>
    <row r="40" spans="2:3" ht="17.25" customHeight="1">
      <c r="B40" s="639"/>
      <c r="C40" s="638"/>
    </row>
    <row r="41" ht="12.75">
      <c r="B41" s="637"/>
    </row>
    <row r="42" spans="2:3" ht="12.75">
      <c r="B42" s="640"/>
      <c r="C42" s="638"/>
    </row>
    <row r="43" spans="3:4" ht="12.75">
      <c r="C43" s="44"/>
      <c r="D43" s="44"/>
    </row>
    <row r="44" spans="3:4" ht="12.75">
      <c r="C44" s="44"/>
      <c r="D44" s="44"/>
    </row>
    <row r="45" spans="3:4" ht="12.75">
      <c r="C45" s="44"/>
      <c r="D45" s="44"/>
    </row>
    <row r="47" spans="2:3" ht="12.75">
      <c r="B47" s="640"/>
      <c r="C47" s="638"/>
    </row>
    <row r="48" ht="12.75">
      <c r="D48" s="44"/>
    </row>
    <row r="49" ht="12.75">
      <c r="D49" s="44"/>
    </row>
    <row r="50" ht="12.75">
      <c r="D50" s="44"/>
    </row>
  </sheetData>
  <sheetProtection/>
  <mergeCells count="8">
    <mergeCell ref="A1:I1"/>
    <mergeCell ref="A25:B25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 xml:space="preserve">&amp;R1. számú tájékoztató tábla a ....../...... (.......) önkormányzati rendelethez     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F17" sqref="F17"/>
    </sheetView>
  </sheetViews>
  <sheetFormatPr defaultColWidth="9.00390625" defaultRowHeight="12.75"/>
  <cols>
    <col min="1" max="1" width="5.875" style="91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861" t="s">
        <v>10</v>
      </c>
      <c r="C1" s="861"/>
      <c r="D1" s="861"/>
    </row>
    <row r="2" spans="1:4" s="79" customFormat="1" ht="16.5" thickBot="1">
      <c r="A2" s="78"/>
      <c r="B2" s="376"/>
      <c r="D2" s="45" t="s">
        <v>70</v>
      </c>
    </row>
    <row r="3" spans="1:4" s="81" customFormat="1" ht="48" customHeight="1" thickBot="1">
      <c r="A3" s="80" t="s">
        <v>20</v>
      </c>
      <c r="B3" s="197" t="s">
        <v>21</v>
      </c>
      <c r="C3" s="197" t="s">
        <v>80</v>
      </c>
      <c r="D3" s="198" t="s">
        <v>81</v>
      </c>
    </row>
    <row r="4" spans="1:4" s="81" customFormat="1" ht="13.5" customHeight="1" thickBot="1">
      <c r="A4" s="39">
        <v>1</v>
      </c>
      <c r="B4" s="200">
        <v>2</v>
      </c>
      <c r="C4" s="200">
        <v>3</v>
      </c>
      <c r="D4" s="201">
        <v>4</v>
      </c>
    </row>
    <row r="5" spans="1:4" ht="18" customHeight="1">
      <c r="A5" s="141" t="s">
        <v>22</v>
      </c>
      <c r="B5" s="202" t="s">
        <v>177</v>
      </c>
      <c r="C5" s="139"/>
      <c r="D5" s="82"/>
    </row>
    <row r="6" spans="1:4" ht="18" customHeight="1">
      <c r="A6" s="83" t="s">
        <v>23</v>
      </c>
      <c r="B6" s="203" t="s">
        <v>178</v>
      </c>
      <c r="C6" s="140"/>
      <c r="D6" s="85"/>
    </row>
    <row r="7" spans="1:4" ht="18" customHeight="1">
      <c r="A7" s="83" t="s">
        <v>24</v>
      </c>
      <c r="B7" s="203" t="s">
        <v>131</v>
      </c>
      <c r="C7" s="140"/>
      <c r="D7" s="85"/>
    </row>
    <row r="8" spans="1:4" ht="18" customHeight="1">
      <c r="A8" s="83" t="s">
        <v>25</v>
      </c>
      <c r="B8" s="203" t="s">
        <v>132</v>
      </c>
      <c r="C8" s="140"/>
      <c r="D8" s="85"/>
    </row>
    <row r="9" spans="1:4" ht="18" customHeight="1">
      <c r="A9" s="83" t="s">
        <v>26</v>
      </c>
      <c r="B9" s="203" t="s">
        <v>170</v>
      </c>
      <c r="C9" s="140">
        <v>48523</v>
      </c>
      <c r="D9" s="85">
        <v>523</v>
      </c>
    </row>
    <row r="10" spans="1:4" ht="18" customHeight="1">
      <c r="A10" s="83" t="s">
        <v>27</v>
      </c>
      <c r="B10" s="203" t="s">
        <v>171</v>
      </c>
      <c r="C10" s="140"/>
      <c r="D10" s="85"/>
    </row>
    <row r="11" spans="1:4" ht="18" customHeight="1">
      <c r="A11" s="83" t="s">
        <v>28</v>
      </c>
      <c r="B11" s="204" t="s">
        <v>172</v>
      </c>
      <c r="C11" s="140"/>
      <c r="D11" s="85"/>
    </row>
    <row r="12" spans="1:4" ht="18" customHeight="1">
      <c r="A12" s="83" t="s">
        <v>30</v>
      </c>
      <c r="B12" s="204" t="s">
        <v>173</v>
      </c>
      <c r="C12" s="140">
        <v>48523</v>
      </c>
      <c r="D12" s="85">
        <v>523</v>
      </c>
    </row>
    <row r="13" spans="1:4" ht="18" customHeight="1">
      <c r="A13" s="83" t="s">
        <v>31</v>
      </c>
      <c r="B13" s="204" t="s">
        <v>174</v>
      </c>
      <c r="C13" s="140"/>
      <c r="D13" s="85"/>
    </row>
    <row r="14" spans="1:4" ht="18" customHeight="1">
      <c r="A14" s="83" t="s">
        <v>32</v>
      </c>
      <c r="B14" s="204" t="s">
        <v>175</v>
      </c>
      <c r="C14" s="140"/>
      <c r="D14" s="85"/>
    </row>
    <row r="15" spans="1:4" ht="22.5" customHeight="1">
      <c r="A15" s="83" t="s">
        <v>33</v>
      </c>
      <c r="B15" s="204" t="s">
        <v>176</v>
      </c>
      <c r="C15" s="140"/>
      <c r="D15" s="85"/>
    </row>
    <row r="16" spans="1:4" ht="18" customHeight="1">
      <c r="A16" s="83" t="s">
        <v>34</v>
      </c>
      <c r="B16" s="203" t="s">
        <v>133</v>
      </c>
      <c r="C16" s="140"/>
      <c r="D16" s="85"/>
    </row>
    <row r="17" spans="1:4" ht="18" customHeight="1">
      <c r="A17" s="83" t="s">
        <v>35</v>
      </c>
      <c r="B17" s="203" t="s">
        <v>12</v>
      </c>
      <c r="C17" s="140"/>
      <c r="D17" s="85"/>
    </row>
    <row r="18" spans="1:4" ht="18" customHeight="1">
      <c r="A18" s="83" t="s">
        <v>36</v>
      </c>
      <c r="B18" s="203" t="s">
        <v>11</v>
      </c>
      <c r="C18" s="140"/>
      <c r="D18" s="85"/>
    </row>
    <row r="19" spans="1:4" ht="18" customHeight="1">
      <c r="A19" s="83" t="s">
        <v>37</v>
      </c>
      <c r="B19" s="203" t="s">
        <v>134</v>
      </c>
      <c r="C19" s="140"/>
      <c r="D19" s="85"/>
    </row>
    <row r="20" spans="1:4" ht="18" customHeight="1">
      <c r="A20" s="83" t="s">
        <v>38</v>
      </c>
      <c r="B20" s="203" t="s">
        <v>135</v>
      </c>
      <c r="C20" s="140"/>
      <c r="D20" s="85"/>
    </row>
    <row r="21" spans="1:4" ht="18" customHeight="1">
      <c r="A21" s="83" t="s">
        <v>39</v>
      </c>
      <c r="B21" s="135"/>
      <c r="C21" s="84"/>
      <c r="D21" s="85"/>
    </row>
    <row r="22" spans="1:4" ht="18" customHeight="1">
      <c r="A22" s="83" t="s">
        <v>40</v>
      </c>
      <c r="B22" s="86"/>
      <c r="C22" s="84"/>
      <c r="D22" s="85"/>
    </row>
    <row r="23" spans="1:4" ht="18" customHeight="1">
      <c r="A23" s="83" t="s">
        <v>41</v>
      </c>
      <c r="B23" s="86"/>
      <c r="C23" s="84"/>
      <c r="D23" s="85"/>
    </row>
    <row r="24" spans="1:4" ht="18" customHeight="1">
      <c r="A24" s="83" t="s">
        <v>42</v>
      </c>
      <c r="B24" s="86"/>
      <c r="C24" s="84"/>
      <c r="D24" s="85"/>
    </row>
    <row r="25" spans="1:4" ht="18" customHeight="1">
      <c r="A25" s="83" t="s">
        <v>43</v>
      </c>
      <c r="B25" s="86"/>
      <c r="C25" s="84"/>
      <c r="D25" s="85"/>
    </row>
    <row r="26" spans="1:4" ht="18" customHeight="1">
      <c r="A26" s="83" t="s">
        <v>44</v>
      </c>
      <c r="B26" s="86"/>
      <c r="C26" s="84"/>
      <c r="D26" s="85"/>
    </row>
    <row r="27" spans="1:4" ht="18" customHeight="1">
      <c r="A27" s="83" t="s">
        <v>45</v>
      </c>
      <c r="B27" s="86"/>
      <c r="C27" s="84"/>
      <c r="D27" s="85"/>
    </row>
    <row r="28" spans="1:4" ht="18" customHeight="1">
      <c r="A28" s="83" t="s">
        <v>46</v>
      </c>
      <c r="B28" s="86"/>
      <c r="C28" s="84"/>
      <c r="D28" s="85"/>
    </row>
    <row r="29" spans="1:4" ht="18" customHeight="1" thickBot="1">
      <c r="A29" s="142" t="s">
        <v>47</v>
      </c>
      <c r="B29" s="87"/>
      <c r="C29" s="88"/>
      <c r="D29" s="89"/>
    </row>
    <row r="30" spans="1:4" ht="18" customHeight="1" thickBot="1">
      <c r="A30" s="40" t="s">
        <v>48</v>
      </c>
      <c r="B30" s="208" t="s">
        <v>57</v>
      </c>
      <c r="C30" s="209">
        <f>+C5+C6+C7+C8+C9+C16+C17+C18+C19+C20+C21+C22+C23+C24+C25+C26+C27+C28+C29</f>
        <v>48523</v>
      </c>
      <c r="D30" s="210">
        <f>+D5+D6+D7+D8+D9+D16+D17+D18+D19+D20+D21+D22+D23+D24+D25+D26+D27+D28+D29</f>
        <v>523</v>
      </c>
    </row>
    <row r="31" spans="1:4" ht="8.25" customHeight="1">
      <c r="A31" s="90"/>
      <c r="B31" s="860"/>
      <c r="C31" s="860"/>
      <c r="D31" s="86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2&amp;"Times New Roman CE,Félkövér dőlt". számú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workbookViewId="0" topLeftCell="A1">
      <selection activeCell="D13" sqref="D13"/>
    </sheetView>
  </sheetViews>
  <sheetFormatPr defaultColWidth="9.00390625" defaultRowHeight="12.75"/>
  <cols>
    <col min="1" max="1" width="4.875" style="108" customWidth="1"/>
    <col min="2" max="2" width="31.125" style="126" customWidth="1"/>
    <col min="3" max="4" width="9.00390625" style="126" customWidth="1"/>
    <col min="5" max="5" width="9.50390625" style="126" customWidth="1"/>
    <col min="6" max="6" width="8.875" style="126" customWidth="1"/>
    <col min="7" max="7" width="8.625" style="126" customWidth="1"/>
    <col min="8" max="8" width="8.875" style="126" customWidth="1"/>
    <col min="9" max="9" width="8.125" style="126" customWidth="1"/>
    <col min="10" max="14" width="9.50390625" style="126" customWidth="1"/>
    <col min="15" max="15" width="12.625" style="108" customWidth="1"/>
    <col min="16" max="16384" width="9.375" style="126" customWidth="1"/>
  </cols>
  <sheetData>
    <row r="1" spans="1:15" ht="31.5" customHeight="1">
      <c r="A1" s="865" t="s">
        <v>471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</row>
    <row r="2" ht="16.5" thickBot="1">
      <c r="O2" s="3" t="s">
        <v>59</v>
      </c>
    </row>
    <row r="3" spans="1:15" s="108" customFormat="1" ht="25.5" customHeight="1" thickBot="1">
      <c r="A3" s="105" t="s">
        <v>20</v>
      </c>
      <c r="B3" s="106" t="s">
        <v>71</v>
      </c>
      <c r="C3" s="106" t="s">
        <v>82</v>
      </c>
      <c r="D3" s="106" t="s">
        <v>83</v>
      </c>
      <c r="E3" s="106" t="s">
        <v>84</v>
      </c>
      <c r="F3" s="106" t="s">
        <v>85</v>
      </c>
      <c r="G3" s="106" t="s">
        <v>86</v>
      </c>
      <c r="H3" s="106" t="s">
        <v>87</v>
      </c>
      <c r="I3" s="106" t="s">
        <v>88</v>
      </c>
      <c r="J3" s="106" t="s">
        <v>89</v>
      </c>
      <c r="K3" s="106" t="s">
        <v>90</v>
      </c>
      <c r="L3" s="106" t="s">
        <v>91</v>
      </c>
      <c r="M3" s="106" t="s">
        <v>92</v>
      </c>
      <c r="N3" s="106" t="s">
        <v>93</v>
      </c>
      <c r="O3" s="107" t="s">
        <v>57</v>
      </c>
    </row>
    <row r="4" spans="1:15" s="110" customFormat="1" ht="15" customHeight="1" thickBot="1">
      <c r="A4" s="109" t="s">
        <v>22</v>
      </c>
      <c r="B4" s="862" t="s">
        <v>62</v>
      </c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4"/>
    </row>
    <row r="5" spans="1:15" s="110" customFormat="1" ht="22.5">
      <c r="A5" s="111" t="s">
        <v>23</v>
      </c>
      <c r="B5" s="460" t="s">
        <v>434</v>
      </c>
      <c r="C5" s="112">
        <v>84155</v>
      </c>
      <c r="D5" s="112">
        <v>84155</v>
      </c>
      <c r="E5" s="112">
        <v>84155</v>
      </c>
      <c r="F5" s="112">
        <v>84155</v>
      </c>
      <c r="G5" s="112">
        <v>84155</v>
      </c>
      <c r="H5" s="112">
        <v>84155</v>
      </c>
      <c r="I5" s="112">
        <v>84155</v>
      </c>
      <c r="J5" s="112">
        <v>84155</v>
      </c>
      <c r="K5" s="112">
        <v>84155</v>
      </c>
      <c r="L5" s="112">
        <v>84155</v>
      </c>
      <c r="M5" s="112">
        <v>84155</v>
      </c>
      <c r="N5" s="112">
        <v>84158</v>
      </c>
      <c r="O5" s="113">
        <f aca="true" t="shared" si="0" ref="O5:O26">SUM(C5:N5)</f>
        <v>1009863</v>
      </c>
    </row>
    <row r="6" spans="1:15" s="117" customFormat="1" ht="22.5">
      <c r="A6" s="114" t="s">
        <v>24</v>
      </c>
      <c r="B6" s="288" t="s">
        <v>501</v>
      </c>
      <c r="C6" s="115"/>
      <c r="D6" s="115"/>
      <c r="E6" s="115">
        <v>83858</v>
      </c>
      <c r="F6" s="115"/>
      <c r="G6" s="115"/>
      <c r="H6" s="115">
        <v>83858</v>
      </c>
      <c r="I6" s="115"/>
      <c r="J6" s="115"/>
      <c r="K6" s="115">
        <v>83858</v>
      </c>
      <c r="L6" s="115"/>
      <c r="M6" s="115"/>
      <c r="N6" s="115">
        <v>83858</v>
      </c>
      <c r="O6" s="116">
        <f t="shared" si="0"/>
        <v>335432</v>
      </c>
    </row>
    <row r="7" spans="1:15" s="117" customFormat="1" ht="22.5">
      <c r="A7" s="114" t="s">
        <v>25</v>
      </c>
      <c r="B7" s="287" t="s">
        <v>502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26</v>
      </c>
      <c r="B8" s="286" t="s">
        <v>184</v>
      </c>
      <c r="C8" s="115">
        <v>5000</v>
      </c>
      <c r="D8" s="115">
        <v>4000</v>
      </c>
      <c r="E8" s="115">
        <v>140000</v>
      </c>
      <c r="F8" s="115">
        <v>15000</v>
      </c>
      <c r="G8" s="115">
        <v>4500</v>
      </c>
      <c r="H8" s="115">
        <v>4300</v>
      </c>
      <c r="I8" s="115">
        <v>4200</v>
      </c>
      <c r="J8" s="115">
        <v>4200</v>
      </c>
      <c r="K8" s="115">
        <v>140000</v>
      </c>
      <c r="L8" s="115">
        <v>13000</v>
      </c>
      <c r="M8" s="115">
        <v>3883</v>
      </c>
      <c r="N8" s="115">
        <v>20000</v>
      </c>
      <c r="O8" s="116">
        <f t="shared" si="0"/>
        <v>358083</v>
      </c>
    </row>
    <row r="9" spans="1:15" s="117" customFormat="1" ht="13.5" customHeight="1">
      <c r="A9" s="114" t="s">
        <v>27</v>
      </c>
      <c r="B9" s="286" t="s">
        <v>503</v>
      </c>
      <c r="C9" s="115">
        <v>39000</v>
      </c>
      <c r="D9" s="115">
        <v>41000</v>
      </c>
      <c r="E9" s="115">
        <v>39000</v>
      </c>
      <c r="F9" s="115">
        <v>40000</v>
      </c>
      <c r="G9" s="115">
        <v>40000</v>
      </c>
      <c r="H9" s="115">
        <v>39000</v>
      </c>
      <c r="I9" s="115">
        <v>40000</v>
      </c>
      <c r="J9" s="115">
        <v>41000</v>
      </c>
      <c r="K9" s="115">
        <v>39000</v>
      </c>
      <c r="L9" s="115">
        <v>40500</v>
      </c>
      <c r="M9" s="115">
        <v>41000</v>
      </c>
      <c r="N9" s="115">
        <v>39189</v>
      </c>
      <c r="O9" s="116">
        <f t="shared" si="0"/>
        <v>478689</v>
      </c>
    </row>
    <row r="10" spans="1:15" s="117" customFormat="1" ht="13.5" customHeight="1">
      <c r="A10" s="114" t="s">
        <v>28</v>
      </c>
      <c r="B10" s="286" t="s">
        <v>13</v>
      </c>
      <c r="C10" s="115"/>
      <c r="D10" s="115"/>
      <c r="E10" s="115"/>
      <c r="F10" s="115"/>
      <c r="G10" s="115"/>
      <c r="H10" s="115">
        <v>6048</v>
      </c>
      <c r="I10" s="115"/>
      <c r="J10" s="115"/>
      <c r="K10" s="115">
        <v>12000</v>
      </c>
      <c r="L10" s="115"/>
      <c r="M10" s="115"/>
      <c r="N10" s="115"/>
      <c r="O10" s="116">
        <f t="shared" si="0"/>
        <v>18048</v>
      </c>
    </row>
    <row r="11" spans="1:15" s="117" customFormat="1" ht="13.5" customHeight="1">
      <c r="A11" s="114" t="s">
        <v>29</v>
      </c>
      <c r="B11" s="286" t="s">
        <v>436</v>
      </c>
      <c r="C11" s="115"/>
      <c r="D11" s="115"/>
      <c r="E11" s="115"/>
      <c r="F11" s="115"/>
      <c r="G11" s="115">
        <v>1000</v>
      </c>
      <c r="H11" s="115">
        <v>15000</v>
      </c>
      <c r="I11" s="115">
        <v>2433</v>
      </c>
      <c r="J11" s="115">
        <v>6000</v>
      </c>
      <c r="K11" s="115">
        <v>9000</v>
      </c>
      <c r="L11" s="115">
        <v>15000</v>
      </c>
      <c r="M11" s="115"/>
      <c r="N11" s="115"/>
      <c r="O11" s="116">
        <f t="shared" si="0"/>
        <v>48433</v>
      </c>
    </row>
    <row r="12" spans="1:15" s="117" customFormat="1" ht="22.5">
      <c r="A12" s="114" t="s">
        <v>30</v>
      </c>
      <c r="B12" s="288" t="s">
        <v>485</v>
      </c>
      <c r="C12" s="115">
        <v>1000</v>
      </c>
      <c r="D12" s="115">
        <v>1200</v>
      </c>
      <c r="E12" s="115">
        <v>1150</v>
      </c>
      <c r="F12" s="115">
        <v>1000</v>
      </c>
      <c r="G12" s="115">
        <v>12020</v>
      </c>
      <c r="H12" s="115">
        <v>41200</v>
      </c>
      <c r="I12" s="115">
        <v>11000</v>
      </c>
      <c r="J12" s="115">
        <v>11000</v>
      </c>
      <c r="K12" s="115">
        <v>11200</v>
      </c>
      <c r="L12" s="115">
        <v>31100</v>
      </c>
      <c r="M12" s="115">
        <v>1100</v>
      </c>
      <c r="N12" s="115">
        <v>1150</v>
      </c>
      <c r="O12" s="116">
        <f t="shared" si="0"/>
        <v>124120</v>
      </c>
    </row>
    <row r="13" spans="1:15" s="117" customFormat="1" ht="13.5" customHeight="1" thickBot="1">
      <c r="A13" s="114" t="s">
        <v>31</v>
      </c>
      <c r="B13" s="286" t="s">
        <v>14</v>
      </c>
      <c r="C13" s="115">
        <v>258646</v>
      </c>
      <c r="D13" s="115"/>
      <c r="E13" s="115">
        <v>11000</v>
      </c>
      <c r="F13" s="115">
        <v>12000</v>
      </c>
      <c r="G13" s="115">
        <v>14000</v>
      </c>
      <c r="H13" s="115">
        <v>20000</v>
      </c>
      <c r="I13" s="115">
        <v>25000</v>
      </c>
      <c r="J13" s="115">
        <v>30000</v>
      </c>
      <c r="K13" s="115">
        <v>3003</v>
      </c>
      <c r="L13" s="115"/>
      <c r="M13" s="115"/>
      <c r="N13" s="115"/>
      <c r="O13" s="116">
        <f t="shared" si="0"/>
        <v>373649</v>
      </c>
    </row>
    <row r="14" spans="1:15" s="110" customFormat="1" ht="15.75" customHeight="1" thickBot="1">
      <c r="A14" s="109" t="s">
        <v>32</v>
      </c>
      <c r="B14" s="41" t="s">
        <v>120</v>
      </c>
      <c r="C14" s="120">
        <f aca="true" t="shared" si="1" ref="C14:N14">SUM(C5:C13)</f>
        <v>387801</v>
      </c>
      <c r="D14" s="120">
        <f t="shared" si="1"/>
        <v>130355</v>
      </c>
      <c r="E14" s="120">
        <f t="shared" si="1"/>
        <v>359163</v>
      </c>
      <c r="F14" s="120">
        <f t="shared" si="1"/>
        <v>152155</v>
      </c>
      <c r="G14" s="120">
        <f t="shared" si="1"/>
        <v>155675</v>
      </c>
      <c r="H14" s="120">
        <f t="shared" si="1"/>
        <v>293561</v>
      </c>
      <c r="I14" s="120">
        <f t="shared" si="1"/>
        <v>166788</v>
      </c>
      <c r="J14" s="120">
        <f t="shared" si="1"/>
        <v>176355</v>
      </c>
      <c r="K14" s="120">
        <f t="shared" si="1"/>
        <v>382216</v>
      </c>
      <c r="L14" s="120">
        <f t="shared" si="1"/>
        <v>183755</v>
      </c>
      <c r="M14" s="120">
        <f t="shared" si="1"/>
        <v>130138</v>
      </c>
      <c r="N14" s="120">
        <f t="shared" si="1"/>
        <v>228355</v>
      </c>
      <c r="O14" s="121">
        <f>SUM(C14:N14)</f>
        <v>2746317</v>
      </c>
    </row>
    <row r="15" spans="1:15" s="110" customFormat="1" ht="15" customHeight="1" thickBot="1">
      <c r="A15" s="109" t="s">
        <v>33</v>
      </c>
      <c r="B15" s="862" t="s">
        <v>64</v>
      </c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4"/>
    </row>
    <row r="16" spans="1:15" s="117" customFormat="1" ht="13.5" customHeight="1">
      <c r="A16" s="122" t="s">
        <v>34</v>
      </c>
      <c r="B16" s="289" t="s">
        <v>72</v>
      </c>
      <c r="C16" s="118">
        <v>68000</v>
      </c>
      <c r="D16" s="118">
        <v>68000</v>
      </c>
      <c r="E16" s="118">
        <v>69000</v>
      </c>
      <c r="F16" s="118">
        <v>69000</v>
      </c>
      <c r="G16" s="118">
        <v>69000</v>
      </c>
      <c r="H16" s="118">
        <v>69000</v>
      </c>
      <c r="I16" s="118">
        <v>69000</v>
      </c>
      <c r="J16" s="118">
        <v>70000</v>
      </c>
      <c r="K16" s="118">
        <v>70000</v>
      </c>
      <c r="L16" s="118">
        <v>69000</v>
      </c>
      <c r="M16" s="118">
        <v>68000</v>
      </c>
      <c r="N16" s="118">
        <v>65981</v>
      </c>
      <c r="O16" s="119">
        <f t="shared" si="0"/>
        <v>823981</v>
      </c>
    </row>
    <row r="17" spans="1:15" s="117" customFormat="1" ht="27" customHeight="1">
      <c r="A17" s="114" t="s">
        <v>35</v>
      </c>
      <c r="B17" s="288" t="s">
        <v>193</v>
      </c>
      <c r="C17" s="115">
        <v>17000</v>
      </c>
      <c r="D17" s="115">
        <v>17000</v>
      </c>
      <c r="E17" s="115">
        <v>17000</v>
      </c>
      <c r="F17" s="115">
        <v>18000</v>
      </c>
      <c r="G17" s="115">
        <v>17000</v>
      </c>
      <c r="H17" s="115">
        <v>17000</v>
      </c>
      <c r="I17" s="115">
        <v>18000</v>
      </c>
      <c r="J17" s="115">
        <v>18000</v>
      </c>
      <c r="K17" s="115">
        <v>17000</v>
      </c>
      <c r="L17" s="115">
        <v>17000</v>
      </c>
      <c r="M17" s="115">
        <v>17000</v>
      </c>
      <c r="N17" s="115">
        <v>16815</v>
      </c>
      <c r="O17" s="116">
        <f t="shared" si="0"/>
        <v>206815</v>
      </c>
    </row>
    <row r="18" spans="1:15" s="117" customFormat="1" ht="13.5" customHeight="1">
      <c r="A18" s="114" t="s">
        <v>36</v>
      </c>
      <c r="B18" s="286" t="s">
        <v>152</v>
      </c>
      <c r="C18" s="115">
        <v>74000</v>
      </c>
      <c r="D18" s="115">
        <v>75000</v>
      </c>
      <c r="E18" s="115">
        <v>80000</v>
      </c>
      <c r="F18" s="115">
        <v>80000</v>
      </c>
      <c r="G18" s="115">
        <v>73000</v>
      </c>
      <c r="H18" s="115">
        <v>67000</v>
      </c>
      <c r="I18" s="115">
        <v>55000</v>
      </c>
      <c r="J18" s="115">
        <v>53000</v>
      </c>
      <c r="K18" s="115">
        <v>70000</v>
      </c>
      <c r="L18" s="115">
        <v>74000</v>
      </c>
      <c r="M18" s="115">
        <v>75000</v>
      </c>
      <c r="N18" s="115">
        <v>70269</v>
      </c>
      <c r="O18" s="116">
        <f t="shared" si="0"/>
        <v>846269</v>
      </c>
    </row>
    <row r="19" spans="1:15" s="117" customFormat="1" ht="13.5" customHeight="1">
      <c r="A19" s="114" t="s">
        <v>37</v>
      </c>
      <c r="B19" s="286" t="s">
        <v>194</v>
      </c>
      <c r="C19" s="115">
        <v>20500</v>
      </c>
      <c r="D19" s="115">
        <v>20000</v>
      </c>
      <c r="E19" s="115">
        <v>21000</v>
      </c>
      <c r="F19" s="115">
        <v>20000</v>
      </c>
      <c r="G19" s="115">
        <v>20000</v>
      </c>
      <c r="H19" s="115">
        <v>20000</v>
      </c>
      <c r="I19" s="115">
        <v>20000</v>
      </c>
      <c r="J19" s="115">
        <v>32000</v>
      </c>
      <c r="K19" s="115">
        <v>20000</v>
      </c>
      <c r="L19" s="115">
        <v>20000</v>
      </c>
      <c r="M19" s="115">
        <v>32000</v>
      </c>
      <c r="N19" s="115">
        <v>20000</v>
      </c>
      <c r="O19" s="116">
        <f t="shared" si="0"/>
        <v>265500</v>
      </c>
    </row>
    <row r="20" spans="1:15" s="117" customFormat="1" ht="13.5" customHeight="1">
      <c r="A20" s="114" t="s">
        <v>38</v>
      </c>
      <c r="B20" s="286" t="s">
        <v>15</v>
      </c>
      <c r="C20" s="115">
        <v>11270</v>
      </c>
      <c r="D20" s="115">
        <v>11600</v>
      </c>
      <c r="E20" s="115">
        <v>11270</v>
      </c>
      <c r="F20" s="115">
        <v>11270</v>
      </c>
      <c r="G20" s="115">
        <v>11270</v>
      </c>
      <c r="H20" s="115">
        <v>11270</v>
      </c>
      <c r="I20" s="115">
        <v>11200</v>
      </c>
      <c r="J20" s="115">
        <v>11200</v>
      </c>
      <c r="K20" s="115">
        <v>11270</v>
      </c>
      <c r="L20" s="115">
        <v>11270</v>
      </c>
      <c r="M20" s="115">
        <v>11250</v>
      </c>
      <c r="N20" s="115">
        <v>11105</v>
      </c>
      <c r="O20" s="116">
        <f t="shared" si="0"/>
        <v>135245</v>
      </c>
    </row>
    <row r="21" spans="1:15" s="117" customFormat="1" ht="13.5" customHeight="1">
      <c r="A21" s="114" t="s">
        <v>39</v>
      </c>
      <c r="B21" s="286" t="s">
        <v>244</v>
      </c>
      <c r="C21" s="115"/>
      <c r="D21" s="115">
        <v>1500</v>
      </c>
      <c r="E21" s="115">
        <v>6700</v>
      </c>
      <c r="F21" s="115">
        <v>60000</v>
      </c>
      <c r="G21" s="115">
        <v>65000</v>
      </c>
      <c r="H21" s="115">
        <v>4000</v>
      </c>
      <c r="I21" s="115">
        <v>4000</v>
      </c>
      <c r="J21" s="115">
        <v>3000</v>
      </c>
      <c r="K21" s="115">
        <v>3000</v>
      </c>
      <c r="L21" s="115">
        <v>8000</v>
      </c>
      <c r="M21" s="115">
        <v>5000</v>
      </c>
      <c r="N21" s="115">
        <v>6376</v>
      </c>
      <c r="O21" s="116">
        <f t="shared" si="0"/>
        <v>166576</v>
      </c>
    </row>
    <row r="22" spans="1:15" s="117" customFormat="1" ht="15.75">
      <c r="A22" s="114" t="s">
        <v>40</v>
      </c>
      <c r="B22" s="288" t="s">
        <v>197</v>
      </c>
      <c r="C22" s="115"/>
      <c r="D22" s="115"/>
      <c r="E22" s="115">
        <v>1000</v>
      </c>
      <c r="F22" s="115"/>
      <c r="G22" s="115">
        <v>1500</v>
      </c>
      <c r="H22" s="115">
        <v>983</v>
      </c>
      <c r="I22" s="115">
        <v>1000</v>
      </c>
      <c r="J22" s="115">
        <v>2000</v>
      </c>
      <c r="K22" s="115">
        <v>3000</v>
      </c>
      <c r="L22" s="115"/>
      <c r="M22" s="115">
        <v>3000</v>
      </c>
      <c r="N22" s="115"/>
      <c r="O22" s="116">
        <f t="shared" si="0"/>
        <v>12483</v>
      </c>
    </row>
    <row r="23" spans="1:15" s="117" customFormat="1" ht="13.5" customHeight="1">
      <c r="A23" s="114" t="s">
        <v>41</v>
      </c>
      <c r="B23" s="286" t="s">
        <v>247</v>
      </c>
      <c r="C23" s="115"/>
      <c r="D23" s="115">
        <v>1250</v>
      </c>
      <c r="E23" s="115">
        <v>650</v>
      </c>
      <c r="F23" s="115">
        <v>5678</v>
      </c>
      <c r="G23" s="115">
        <v>650</v>
      </c>
      <c r="H23" s="115">
        <v>650</v>
      </c>
      <c r="I23" s="115">
        <v>650</v>
      </c>
      <c r="J23" s="115">
        <v>650</v>
      </c>
      <c r="K23" s="115">
        <v>650</v>
      </c>
      <c r="L23" s="115">
        <v>650</v>
      </c>
      <c r="M23" s="115">
        <v>650</v>
      </c>
      <c r="N23" s="115">
        <v>650</v>
      </c>
      <c r="O23" s="116">
        <f t="shared" si="0"/>
        <v>12778</v>
      </c>
    </row>
    <row r="24" spans="1:15" s="117" customFormat="1" ht="13.5" customHeight="1">
      <c r="A24" s="114" t="s">
        <v>42</v>
      </c>
      <c r="B24" s="286" t="s">
        <v>54</v>
      </c>
      <c r="C24" s="115"/>
      <c r="D24" s="115"/>
      <c r="E24" s="115">
        <v>15000</v>
      </c>
      <c r="F24" s="115">
        <v>12000</v>
      </c>
      <c r="G24" s="115">
        <v>12000</v>
      </c>
      <c r="H24" s="115">
        <v>12000</v>
      </c>
      <c r="I24" s="115">
        <v>12000</v>
      </c>
      <c r="J24" s="115">
        <v>8000</v>
      </c>
      <c r="K24" s="115">
        <v>7000</v>
      </c>
      <c r="L24" s="115">
        <v>10000</v>
      </c>
      <c r="M24" s="115">
        <v>11000</v>
      </c>
      <c r="N24" s="115">
        <v>70674</v>
      </c>
      <c r="O24" s="116">
        <f t="shared" si="0"/>
        <v>169674</v>
      </c>
    </row>
    <row r="25" spans="1:15" s="117" customFormat="1" ht="13.5" customHeight="1" thickBot="1">
      <c r="A25" s="114" t="s">
        <v>43</v>
      </c>
      <c r="B25" s="286" t="s">
        <v>16</v>
      </c>
      <c r="C25" s="115"/>
      <c r="D25" s="115"/>
      <c r="E25" s="115">
        <v>500</v>
      </c>
      <c r="F25" s="115"/>
      <c r="G25" s="115"/>
      <c r="H25" s="115">
        <v>500</v>
      </c>
      <c r="I25" s="115"/>
      <c r="J25" s="115"/>
      <c r="K25" s="115">
        <v>500</v>
      </c>
      <c r="L25" s="115"/>
      <c r="M25" s="115"/>
      <c r="N25" s="115">
        <v>105496</v>
      </c>
      <c r="O25" s="116">
        <f t="shared" si="0"/>
        <v>106996</v>
      </c>
    </row>
    <row r="26" spans="1:15" s="110" customFormat="1" ht="15.75" customHeight="1" thickBot="1">
      <c r="A26" s="123" t="s">
        <v>44</v>
      </c>
      <c r="B26" s="41" t="s">
        <v>121</v>
      </c>
      <c r="C26" s="120">
        <f aca="true" t="shared" si="2" ref="C26:N26">SUM(C16:C25)</f>
        <v>190770</v>
      </c>
      <c r="D26" s="120">
        <f t="shared" si="2"/>
        <v>194350</v>
      </c>
      <c r="E26" s="120">
        <f t="shared" si="2"/>
        <v>222120</v>
      </c>
      <c r="F26" s="120">
        <f t="shared" si="2"/>
        <v>275948</v>
      </c>
      <c r="G26" s="120">
        <f t="shared" si="2"/>
        <v>269420</v>
      </c>
      <c r="H26" s="120">
        <f t="shared" si="2"/>
        <v>202403</v>
      </c>
      <c r="I26" s="120">
        <f t="shared" si="2"/>
        <v>190850</v>
      </c>
      <c r="J26" s="120">
        <f t="shared" si="2"/>
        <v>197850</v>
      </c>
      <c r="K26" s="120">
        <f t="shared" si="2"/>
        <v>202420</v>
      </c>
      <c r="L26" s="120">
        <f t="shared" si="2"/>
        <v>209920</v>
      </c>
      <c r="M26" s="120">
        <f t="shared" si="2"/>
        <v>222900</v>
      </c>
      <c r="N26" s="120">
        <f t="shared" si="2"/>
        <v>367366</v>
      </c>
      <c r="O26" s="121">
        <f t="shared" si="0"/>
        <v>2746317</v>
      </c>
    </row>
    <row r="27" spans="1:15" ht="16.5" thickBot="1">
      <c r="A27" s="123" t="s">
        <v>45</v>
      </c>
      <c r="B27" s="290" t="s">
        <v>122</v>
      </c>
      <c r="C27" s="124">
        <f aca="true" t="shared" si="3" ref="C27:O27">C14-C26</f>
        <v>197031</v>
      </c>
      <c r="D27" s="124">
        <f t="shared" si="3"/>
        <v>-63995</v>
      </c>
      <c r="E27" s="124">
        <f t="shared" si="3"/>
        <v>137043</v>
      </c>
      <c r="F27" s="124">
        <f t="shared" si="3"/>
        <v>-123793</v>
      </c>
      <c r="G27" s="124">
        <f t="shared" si="3"/>
        <v>-113745</v>
      </c>
      <c r="H27" s="124">
        <f t="shared" si="3"/>
        <v>91158</v>
      </c>
      <c r="I27" s="124">
        <f t="shared" si="3"/>
        <v>-24062</v>
      </c>
      <c r="J27" s="124">
        <f t="shared" si="3"/>
        <v>-21495</v>
      </c>
      <c r="K27" s="124">
        <f t="shared" si="3"/>
        <v>179796</v>
      </c>
      <c r="L27" s="124">
        <f t="shared" si="3"/>
        <v>-26165</v>
      </c>
      <c r="M27" s="124">
        <f t="shared" si="3"/>
        <v>-92762</v>
      </c>
      <c r="N27" s="124">
        <f t="shared" si="3"/>
        <v>-139011</v>
      </c>
      <c r="O27" s="125">
        <f t="shared" si="3"/>
        <v>0</v>
      </c>
    </row>
    <row r="28" ht="15.75">
      <c r="A28" s="127"/>
    </row>
    <row r="29" spans="2:15" ht="15.75">
      <c r="B29" s="128"/>
      <c r="C29" s="129"/>
      <c r="D29" s="129"/>
      <c r="O29" s="126"/>
    </row>
    <row r="30" ht="15.75">
      <c r="O30" s="126"/>
    </row>
    <row r="31" ht="15.75">
      <c r="O31" s="126"/>
    </row>
    <row r="32" ht="15.75">
      <c r="O32" s="126"/>
    </row>
    <row r="33" ht="15.75">
      <c r="O33" s="126"/>
    </row>
    <row r="34" ht="15.75">
      <c r="O34" s="126"/>
    </row>
    <row r="35" ht="15.75">
      <c r="O35" s="126"/>
    </row>
    <row r="36" ht="15.75">
      <c r="O36" s="126"/>
    </row>
    <row r="37" ht="15.75">
      <c r="O37" s="126"/>
    </row>
    <row r="38" ht="15.75">
      <c r="O38" s="126"/>
    </row>
    <row r="39" ht="15.75">
      <c r="O39" s="126"/>
    </row>
    <row r="40" ht="15.75">
      <c r="O40" s="126"/>
    </row>
    <row r="41" ht="15.75">
      <c r="O41" s="126"/>
    </row>
    <row r="42" ht="15.75">
      <c r="O42" s="126"/>
    </row>
    <row r="43" ht="15.75">
      <c r="O43" s="126"/>
    </row>
    <row r="44" ht="15.75">
      <c r="O44" s="126"/>
    </row>
    <row r="45" ht="15.75">
      <c r="O45" s="126"/>
    </row>
    <row r="46" ht="15.75">
      <c r="O46" s="126"/>
    </row>
    <row r="47" ht="15.75">
      <c r="O47" s="126"/>
    </row>
    <row r="48" ht="15.75">
      <c r="O48" s="126"/>
    </row>
    <row r="49" ht="15.75">
      <c r="O49" s="126"/>
    </row>
    <row r="50" ht="15.75">
      <c r="O50" s="126"/>
    </row>
    <row r="51" ht="15.75">
      <c r="O51" s="126"/>
    </row>
    <row r="52" ht="15.75">
      <c r="O52" s="126"/>
    </row>
    <row r="53" ht="15.75">
      <c r="O53" s="126"/>
    </row>
    <row r="54" ht="15.75">
      <c r="O54" s="126"/>
    </row>
    <row r="55" ht="15.75">
      <c r="O55" s="126"/>
    </row>
    <row r="56" ht="15.75">
      <c r="O56" s="126"/>
    </row>
    <row r="57" ht="15.75">
      <c r="O57" s="126"/>
    </row>
    <row r="58" ht="15.75">
      <c r="O58" s="126"/>
    </row>
    <row r="59" ht="15.75">
      <c r="O59" s="126"/>
    </row>
    <row r="60" ht="15.75">
      <c r="O60" s="126"/>
    </row>
    <row r="61" ht="15.75">
      <c r="O61" s="126"/>
    </row>
    <row r="62" ht="15.75">
      <c r="O62" s="126"/>
    </row>
    <row r="63" ht="15.75">
      <c r="O63" s="126"/>
    </row>
    <row r="64" ht="15.75">
      <c r="O64" s="126"/>
    </row>
    <row r="65" ht="15.75">
      <c r="O65" s="126"/>
    </row>
    <row r="66" ht="15.75">
      <c r="O66" s="126"/>
    </row>
    <row r="67" ht="15.75">
      <c r="O67" s="126"/>
    </row>
    <row r="68" ht="15.75">
      <c r="O68" s="126"/>
    </row>
    <row r="69" ht="15.75">
      <c r="O69" s="126"/>
    </row>
    <row r="70" ht="15.75">
      <c r="O70" s="126"/>
    </row>
    <row r="71" ht="15.75">
      <c r="O71" s="126"/>
    </row>
    <row r="72" ht="15.75">
      <c r="O72" s="126"/>
    </row>
    <row r="73" ht="15.75">
      <c r="O73" s="126"/>
    </row>
    <row r="74" ht="15.75">
      <c r="O74" s="126"/>
    </row>
    <row r="75" ht="15.75">
      <c r="O75" s="126"/>
    </row>
    <row r="76" ht="15.75">
      <c r="O76" s="126"/>
    </row>
    <row r="77" ht="15.75">
      <c r="O77" s="126"/>
    </row>
    <row r="78" ht="15.75">
      <c r="O78" s="126"/>
    </row>
    <row r="79" ht="15.75">
      <c r="O79" s="126"/>
    </row>
    <row r="80" ht="15.75">
      <c r="O80" s="126"/>
    </row>
    <row r="81" ht="15.75">
      <c r="O81" s="126"/>
    </row>
    <row r="82" ht="15.75">
      <c r="O82" s="12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C34"/>
  <sheetViews>
    <sheetView workbookViewId="0" topLeftCell="A1">
      <selection activeCell="B2" sqref="B2"/>
    </sheetView>
  </sheetViews>
  <sheetFormatPr defaultColWidth="9.00390625" defaultRowHeight="12.75"/>
  <cols>
    <col min="1" max="1" width="60.125" style="641" customWidth="1"/>
    <col min="2" max="2" width="48.875" style="647" customWidth="1"/>
    <col min="3" max="3" width="16.50390625" style="641" bestFit="1" customWidth="1"/>
    <col min="4" max="16384" width="10.625" style="641" customWidth="1"/>
  </cols>
  <sheetData>
    <row r="1" spans="1:2" ht="12.75">
      <c r="A1" s="867" t="s">
        <v>0</v>
      </c>
      <c r="B1" s="867"/>
    </row>
    <row r="2" spans="1:2" ht="17.25" customHeight="1">
      <c r="A2" s="642"/>
      <c r="B2" s="643"/>
    </row>
    <row r="3" spans="1:2" ht="48.75" customHeight="1">
      <c r="A3" s="871" t="s">
        <v>496</v>
      </c>
      <c r="B3" s="871"/>
    </row>
    <row r="4" spans="1:2" ht="33" customHeight="1" thickBot="1">
      <c r="A4" s="644"/>
      <c r="B4" s="378" t="s">
        <v>17</v>
      </c>
    </row>
    <row r="5" spans="1:2" ht="12.75">
      <c r="A5" s="868" t="s">
        <v>71</v>
      </c>
      <c r="B5" s="868" t="s">
        <v>472</v>
      </c>
    </row>
    <row r="6" spans="1:2" ht="12.75">
      <c r="A6" s="869"/>
      <c r="B6" s="869"/>
    </row>
    <row r="7" spans="1:2" ht="13.5" thickBot="1">
      <c r="A7" s="869"/>
      <c r="B7" s="870"/>
    </row>
    <row r="8" spans="1:2" ht="23.25" customHeight="1" thickBot="1">
      <c r="A8" s="291" t="s">
        <v>56</v>
      </c>
      <c r="B8" s="645"/>
    </row>
    <row r="9" spans="1:2" ht="24" customHeight="1">
      <c r="A9" s="651"/>
      <c r="B9" s="662"/>
    </row>
    <row r="10" spans="1:2" ht="18" customHeight="1">
      <c r="A10" s="652" t="s">
        <v>645</v>
      </c>
      <c r="B10" s="674">
        <v>150315600</v>
      </c>
    </row>
    <row r="11" spans="1:2" ht="39" customHeight="1">
      <c r="A11" s="653" t="s">
        <v>646</v>
      </c>
      <c r="B11" s="663">
        <v>73895900</v>
      </c>
    </row>
    <row r="12" spans="1:2" ht="39" customHeight="1">
      <c r="A12" s="653" t="s">
        <v>647</v>
      </c>
      <c r="B12" s="663">
        <v>15799550</v>
      </c>
    </row>
    <row r="13" spans="1:2" ht="39" customHeight="1">
      <c r="A13" s="653" t="s">
        <v>648</v>
      </c>
      <c r="B13" s="663">
        <v>37237200</v>
      </c>
    </row>
    <row r="14" spans="1:2" ht="39" customHeight="1">
      <c r="A14" s="653" t="s">
        <v>649</v>
      </c>
      <c r="B14" s="664">
        <v>100000</v>
      </c>
    </row>
    <row r="15" spans="1:2" ht="39" customHeight="1">
      <c r="A15" s="653" t="s">
        <v>650</v>
      </c>
      <c r="B15" s="664">
        <v>20759150</v>
      </c>
    </row>
    <row r="16" spans="1:2" ht="39" customHeight="1">
      <c r="A16" s="653" t="s">
        <v>651</v>
      </c>
      <c r="B16" s="664">
        <v>29703346</v>
      </c>
    </row>
    <row r="17" spans="1:2" ht="39" customHeight="1">
      <c r="A17" s="654" t="s">
        <v>652</v>
      </c>
      <c r="B17" s="665">
        <f>SUM(B10+B11+B16)</f>
        <v>253914846</v>
      </c>
    </row>
    <row r="18" spans="1:2" ht="36" customHeight="1">
      <c r="A18" s="655" t="s">
        <v>653</v>
      </c>
      <c r="B18" s="664">
        <v>170963946</v>
      </c>
    </row>
    <row r="19" spans="1:2" ht="30.75" customHeight="1">
      <c r="A19" s="656" t="s">
        <v>654</v>
      </c>
      <c r="B19" s="664">
        <v>21242667</v>
      </c>
    </row>
    <row r="20" spans="1:2" ht="31.5" customHeight="1">
      <c r="A20" s="657" t="s">
        <v>655</v>
      </c>
      <c r="B20" s="666">
        <f>SUM(B18:B19)</f>
        <v>192206613</v>
      </c>
    </row>
    <row r="21" spans="1:2" ht="30" customHeight="1">
      <c r="A21" s="658" t="s">
        <v>656</v>
      </c>
      <c r="B21" s="667">
        <v>37116294</v>
      </c>
    </row>
    <row r="22" spans="1:2" ht="28.5" customHeight="1">
      <c r="A22" s="658" t="s">
        <v>657</v>
      </c>
      <c r="B22" s="667">
        <v>62848880</v>
      </c>
    </row>
    <row r="23" spans="1:2" ht="42.75" customHeight="1">
      <c r="A23" s="659" t="s">
        <v>658</v>
      </c>
      <c r="B23" s="667">
        <v>118139320</v>
      </c>
    </row>
    <row r="24" spans="1:2" ht="23.25" customHeight="1">
      <c r="A24" s="656" t="s">
        <v>659</v>
      </c>
      <c r="B24" s="667">
        <v>50232960</v>
      </c>
    </row>
    <row r="25" spans="1:2" ht="12.75">
      <c r="A25" s="658" t="s">
        <v>660</v>
      </c>
      <c r="B25" s="667">
        <v>49396603</v>
      </c>
    </row>
    <row r="26" spans="1:3" ht="34.5" customHeight="1">
      <c r="A26" s="657" t="s">
        <v>661</v>
      </c>
      <c r="B26" s="668">
        <f>SUM(B21:B25)</f>
        <v>317734057</v>
      </c>
      <c r="C26" s="646"/>
    </row>
    <row r="27" spans="1:2" ht="27.75" customHeight="1">
      <c r="A27" s="648" t="s">
        <v>662</v>
      </c>
      <c r="B27" s="671">
        <v>23952880</v>
      </c>
    </row>
    <row r="28" spans="1:2" ht="30" customHeight="1">
      <c r="A28" s="649" t="s">
        <v>663</v>
      </c>
      <c r="B28" s="670">
        <v>8629000</v>
      </c>
    </row>
    <row r="29" spans="1:2" ht="31.5" customHeight="1">
      <c r="A29" s="650" t="s">
        <v>664</v>
      </c>
      <c r="B29" s="666">
        <v>23952880</v>
      </c>
    </row>
    <row r="30" spans="1:2" ht="39" customHeight="1">
      <c r="A30" s="655" t="s">
        <v>665</v>
      </c>
      <c r="B30" s="667">
        <v>8960000</v>
      </c>
    </row>
    <row r="31" spans="1:2" ht="27.75" customHeight="1">
      <c r="A31" s="659" t="s">
        <v>666</v>
      </c>
      <c r="B31" s="667">
        <v>143951</v>
      </c>
    </row>
    <row r="32" spans="1:2" ht="12.75" hidden="1">
      <c r="A32" s="660"/>
      <c r="B32" s="667"/>
    </row>
    <row r="33" spans="1:2" ht="30.75" customHeight="1" thickBot="1">
      <c r="A33" s="661" t="s">
        <v>667</v>
      </c>
      <c r="B33" s="669">
        <f>SUM(B30:B31)</f>
        <v>9103951</v>
      </c>
    </row>
    <row r="34" spans="1:2" ht="19.5" thickBot="1">
      <c r="A34" s="672" t="s">
        <v>57</v>
      </c>
      <c r="B34" s="673">
        <f>B17+B20+B26+B29+B33</f>
        <v>796912347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F22" sqref="F2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75" t="s">
        <v>473</v>
      </c>
      <c r="B1" s="875"/>
      <c r="C1" s="875"/>
      <c r="D1" s="875"/>
    </row>
    <row r="2" spans="1:4" ht="17.25" customHeight="1">
      <c r="A2" s="377"/>
      <c r="B2" s="377"/>
      <c r="C2" s="377"/>
      <c r="D2" s="377"/>
    </row>
    <row r="3" spans="1:4" ht="13.5" thickBot="1">
      <c r="A3" s="211"/>
      <c r="B3" s="211"/>
      <c r="C3" s="872" t="s">
        <v>59</v>
      </c>
      <c r="D3" s="872"/>
    </row>
    <row r="4" spans="1:4" ht="42.75" customHeight="1" thickBot="1">
      <c r="A4" s="379" t="s">
        <v>79</v>
      </c>
      <c r="B4" s="380" t="s">
        <v>136</v>
      </c>
      <c r="C4" s="380" t="s">
        <v>137</v>
      </c>
      <c r="D4" s="381" t="s">
        <v>18</v>
      </c>
    </row>
    <row r="5" spans="1:4" ht="15.75" customHeight="1">
      <c r="A5" s="212" t="s">
        <v>22</v>
      </c>
      <c r="B5" s="31" t="s">
        <v>668</v>
      </c>
      <c r="C5" s="675" t="s">
        <v>669</v>
      </c>
      <c r="D5" s="32">
        <v>5300</v>
      </c>
    </row>
    <row r="6" spans="1:4" ht="15.75" customHeight="1">
      <c r="A6" s="213" t="s">
        <v>23</v>
      </c>
      <c r="B6" s="33" t="s">
        <v>670</v>
      </c>
      <c r="C6" s="35" t="s">
        <v>669</v>
      </c>
      <c r="D6" s="34">
        <v>2000</v>
      </c>
    </row>
    <row r="7" spans="1:4" ht="15.75" customHeight="1">
      <c r="A7" s="213" t="s">
        <v>24</v>
      </c>
      <c r="B7" s="33" t="s">
        <v>671</v>
      </c>
      <c r="C7" s="35" t="s">
        <v>669</v>
      </c>
      <c r="D7" s="34">
        <v>750</v>
      </c>
    </row>
    <row r="8" spans="1:4" ht="15.75" customHeight="1">
      <c r="A8" s="213" t="s">
        <v>25</v>
      </c>
      <c r="B8" s="33" t="s">
        <v>672</v>
      </c>
      <c r="C8" s="33" t="s">
        <v>669</v>
      </c>
      <c r="D8" s="34">
        <v>6000</v>
      </c>
    </row>
    <row r="9" spans="1:4" ht="15.75" customHeight="1">
      <c r="A9" s="213" t="s">
        <v>26</v>
      </c>
      <c r="B9" s="33" t="s">
        <v>673</v>
      </c>
      <c r="C9" s="677" t="s">
        <v>669</v>
      </c>
      <c r="D9" s="34">
        <v>350</v>
      </c>
    </row>
    <row r="10" spans="1:4" ht="15.75" customHeight="1">
      <c r="A10" s="213" t="s">
        <v>27</v>
      </c>
      <c r="B10" s="33" t="s">
        <v>674</v>
      </c>
      <c r="C10" s="33" t="s">
        <v>669</v>
      </c>
      <c r="D10" s="34">
        <v>800</v>
      </c>
    </row>
    <row r="11" spans="1:4" ht="15.75" customHeight="1">
      <c r="A11" s="213" t="s">
        <v>28</v>
      </c>
      <c r="B11" s="33" t="s">
        <v>675</v>
      </c>
      <c r="C11" s="676" t="s">
        <v>669</v>
      </c>
      <c r="D11" s="34">
        <v>50</v>
      </c>
    </row>
    <row r="12" spans="1:4" ht="15.75" customHeight="1">
      <c r="A12" s="213" t="s">
        <v>29</v>
      </c>
      <c r="B12" s="33" t="s">
        <v>676</v>
      </c>
      <c r="C12" s="676" t="s">
        <v>669</v>
      </c>
      <c r="D12" s="34">
        <v>289</v>
      </c>
    </row>
    <row r="13" spans="1:4" ht="15.75" customHeight="1">
      <c r="A13" s="213" t="s">
        <v>30</v>
      </c>
      <c r="B13" s="33" t="s">
        <v>677</v>
      </c>
      <c r="C13" s="676" t="s">
        <v>669</v>
      </c>
      <c r="D13" s="34">
        <v>50</v>
      </c>
    </row>
    <row r="14" spans="1:4" ht="15.75" customHeight="1">
      <c r="A14" s="213" t="s">
        <v>31</v>
      </c>
      <c r="B14" s="33" t="s">
        <v>678</v>
      </c>
      <c r="C14" s="33" t="s">
        <v>679</v>
      </c>
      <c r="D14" s="34">
        <v>4438</v>
      </c>
    </row>
    <row r="15" spans="1:4" ht="15.75" customHeight="1">
      <c r="A15" s="213" t="s">
        <v>32</v>
      </c>
      <c r="B15" s="33" t="s">
        <v>680</v>
      </c>
      <c r="C15" s="33" t="s">
        <v>669</v>
      </c>
      <c r="D15" s="34">
        <v>2240</v>
      </c>
    </row>
    <row r="16" spans="1:4" ht="15.75" customHeight="1">
      <c r="A16" s="213" t="s">
        <v>33</v>
      </c>
      <c r="B16" s="33" t="s">
        <v>681</v>
      </c>
      <c r="C16" s="33" t="s">
        <v>669</v>
      </c>
      <c r="D16" s="34">
        <v>433</v>
      </c>
    </row>
    <row r="17" spans="1:4" ht="15.75" customHeight="1">
      <c r="A17" s="213" t="s">
        <v>34</v>
      </c>
      <c r="B17" s="33" t="s">
        <v>682</v>
      </c>
      <c r="C17" s="33" t="s">
        <v>669</v>
      </c>
      <c r="D17" s="34">
        <v>12391</v>
      </c>
    </row>
    <row r="18" spans="1:4" ht="15.75" customHeight="1">
      <c r="A18" s="213" t="s">
        <v>35</v>
      </c>
      <c r="B18" s="33" t="s">
        <v>683</v>
      </c>
      <c r="C18" s="33" t="s">
        <v>669</v>
      </c>
      <c r="D18" s="34">
        <v>104040</v>
      </c>
    </row>
    <row r="19" spans="1:4" ht="15.75" customHeight="1">
      <c r="A19" s="213" t="s">
        <v>36</v>
      </c>
      <c r="B19" s="33" t="s">
        <v>684</v>
      </c>
      <c r="C19" s="33" t="s">
        <v>679</v>
      </c>
      <c r="D19" s="34">
        <v>7740</v>
      </c>
    </row>
    <row r="20" spans="1:4" ht="15.75" customHeight="1">
      <c r="A20" s="213" t="s">
        <v>37</v>
      </c>
      <c r="B20" s="33" t="s">
        <v>685</v>
      </c>
      <c r="C20" s="33" t="s">
        <v>669</v>
      </c>
      <c r="D20" s="34">
        <v>552</v>
      </c>
    </row>
    <row r="21" spans="1:4" ht="15.75" customHeight="1">
      <c r="A21" s="213" t="s">
        <v>38</v>
      </c>
      <c r="B21" s="33"/>
      <c r="C21" s="33"/>
      <c r="D21" s="34"/>
    </row>
    <row r="22" spans="1:4" ht="15.75" customHeight="1">
      <c r="A22" s="213" t="s">
        <v>39</v>
      </c>
      <c r="B22" s="33"/>
      <c r="C22" s="33"/>
      <c r="D22" s="34"/>
    </row>
    <row r="23" spans="1:4" ht="15.75" customHeight="1">
      <c r="A23" s="213" t="s">
        <v>40</v>
      </c>
      <c r="B23" s="33"/>
      <c r="C23" s="33"/>
      <c r="D23" s="34"/>
    </row>
    <row r="24" spans="1:4" ht="15.75" customHeight="1">
      <c r="A24" s="213" t="s">
        <v>41</v>
      </c>
      <c r="B24" s="33"/>
      <c r="C24" s="33"/>
      <c r="D24" s="34"/>
    </row>
    <row r="25" spans="1:4" ht="15.75" customHeight="1">
      <c r="A25" s="213" t="s">
        <v>42</v>
      </c>
      <c r="B25" s="33"/>
      <c r="C25" s="33"/>
      <c r="D25" s="34"/>
    </row>
    <row r="26" spans="1:4" ht="15.75" customHeight="1">
      <c r="A26" s="213" t="s">
        <v>43</v>
      </c>
      <c r="B26" s="33"/>
      <c r="C26" s="33"/>
      <c r="D26" s="34"/>
    </row>
    <row r="27" spans="1:4" ht="15.75" customHeight="1">
      <c r="A27" s="213" t="s">
        <v>44</v>
      </c>
      <c r="B27" s="33"/>
      <c r="C27" s="33"/>
      <c r="D27" s="34"/>
    </row>
    <row r="28" spans="1:4" ht="15.75" customHeight="1">
      <c r="A28" s="213" t="s">
        <v>45</v>
      </c>
      <c r="B28" s="33"/>
      <c r="C28" s="33"/>
      <c r="D28" s="34"/>
    </row>
    <row r="29" spans="1:4" ht="15.75" customHeight="1">
      <c r="A29" s="213" t="s">
        <v>46</v>
      </c>
      <c r="B29" s="33"/>
      <c r="C29" s="33"/>
      <c r="D29" s="34"/>
    </row>
    <row r="30" spans="1:4" ht="15.75" customHeight="1">
      <c r="A30" s="213" t="s">
        <v>47</v>
      </c>
      <c r="B30" s="33"/>
      <c r="C30" s="33"/>
      <c r="D30" s="34"/>
    </row>
    <row r="31" spans="1:4" ht="15.75" customHeight="1">
      <c r="A31" s="213" t="s">
        <v>48</v>
      </c>
      <c r="B31" s="33"/>
      <c r="C31" s="33"/>
      <c r="D31" s="34"/>
    </row>
    <row r="32" spans="1:4" ht="15.75" customHeight="1">
      <c r="A32" s="213" t="s">
        <v>49</v>
      </c>
      <c r="B32" s="33"/>
      <c r="C32" s="33"/>
      <c r="D32" s="34"/>
    </row>
    <row r="33" spans="1:4" ht="15.75" customHeight="1">
      <c r="A33" s="213" t="s">
        <v>50</v>
      </c>
      <c r="B33" s="33"/>
      <c r="C33" s="33"/>
      <c r="D33" s="34"/>
    </row>
    <row r="34" spans="1:4" ht="15.75" customHeight="1">
      <c r="A34" s="213" t="s">
        <v>138</v>
      </c>
      <c r="B34" s="33"/>
      <c r="C34" s="33"/>
      <c r="D34" s="92"/>
    </row>
    <row r="35" spans="1:4" ht="15.75" customHeight="1">
      <c r="A35" s="213" t="s">
        <v>139</v>
      </c>
      <c r="B35" s="33"/>
      <c r="C35" s="33"/>
      <c r="D35" s="92"/>
    </row>
    <row r="36" spans="1:4" ht="15.75" customHeight="1">
      <c r="A36" s="213" t="s">
        <v>140</v>
      </c>
      <c r="B36" s="33"/>
      <c r="C36" s="33"/>
      <c r="D36" s="92"/>
    </row>
    <row r="37" spans="1:4" ht="15.75" customHeight="1" thickBot="1">
      <c r="A37" s="214" t="s">
        <v>141</v>
      </c>
      <c r="B37" s="35"/>
      <c r="C37" s="35"/>
      <c r="D37" s="93"/>
    </row>
    <row r="38" spans="1:4" ht="15.75" customHeight="1" thickBot="1">
      <c r="A38" s="873" t="s">
        <v>57</v>
      </c>
      <c r="B38" s="874"/>
      <c r="C38" s="215"/>
      <c r="D38" s="216">
        <f>SUM(D5:D37)</f>
        <v>147423</v>
      </c>
    </row>
    <row r="39" ht="12.75">
      <c r="A39" t="s">
        <v>214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tájékoztató tábla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59">
    <pageSetUpPr fitToPage="1"/>
  </sheetPr>
  <dimension ref="A1:GL53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1" sqref="K21"/>
    </sheetView>
  </sheetViews>
  <sheetFormatPr defaultColWidth="9.00390625" defaultRowHeight="12.75"/>
  <cols>
    <col min="1" max="1" width="42.375" style="688" customWidth="1"/>
    <col min="2" max="3" width="9.50390625" style="689" customWidth="1"/>
    <col min="4" max="4" width="9.375" style="689" bestFit="1" customWidth="1"/>
    <col min="5" max="6" width="9.50390625" style="689" customWidth="1"/>
    <col min="7" max="7" width="9.50390625" style="690" customWidth="1"/>
    <col min="8" max="8" width="1.12109375" style="690" customWidth="1"/>
    <col min="9" max="13" width="9.50390625" style="688" customWidth="1"/>
    <col min="14" max="14" width="9.50390625" style="691" customWidth="1"/>
    <col min="15" max="16384" width="10.625" style="688" customWidth="1"/>
  </cols>
  <sheetData>
    <row r="1" spans="10:13" ht="12.75">
      <c r="J1" s="880" t="s">
        <v>757</v>
      </c>
      <c r="K1" s="880"/>
      <c r="L1" s="880"/>
      <c r="M1" s="880"/>
    </row>
    <row r="2" spans="1:14" ht="12.75">
      <c r="A2" s="692"/>
      <c r="I2" s="692"/>
      <c r="J2" s="879" t="s">
        <v>748</v>
      </c>
      <c r="K2" s="879"/>
      <c r="L2" s="879"/>
      <c r="M2" s="879"/>
      <c r="N2" s="693"/>
    </row>
    <row r="3" spans="1:14" ht="17.25" customHeight="1">
      <c r="A3" s="694" t="s">
        <v>732</v>
      </c>
      <c r="B3" s="695"/>
      <c r="C3" s="695"/>
      <c r="D3" s="695"/>
      <c r="E3" s="695"/>
      <c r="F3" s="695"/>
      <c r="G3" s="696"/>
      <c r="H3" s="696"/>
      <c r="I3" s="697"/>
      <c r="J3" s="697"/>
      <c r="K3" s="697"/>
      <c r="L3" s="697"/>
      <c r="M3" s="697"/>
      <c r="N3" s="698"/>
    </row>
    <row r="4" spans="1:14" ht="19.5">
      <c r="A4" s="699" t="s">
        <v>695</v>
      </c>
      <c r="B4" s="695"/>
      <c r="C4" s="695"/>
      <c r="D4" s="695"/>
      <c r="E4" s="695"/>
      <c r="F4" s="695"/>
      <c r="G4" s="696"/>
      <c r="H4" s="696"/>
      <c r="I4" s="697"/>
      <c r="J4" s="697"/>
      <c r="K4" s="697"/>
      <c r="L4" s="697"/>
      <c r="M4" s="697"/>
      <c r="N4" s="698"/>
    </row>
    <row r="5" spans="1:14" ht="0.75" customHeight="1" thickBot="1">
      <c r="A5" s="700"/>
      <c r="B5" s="695"/>
      <c r="C5" s="695"/>
      <c r="D5" s="695"/>
      <c r="E5" s="695"/>
      <c r="F5" s="695"/>
      <c r="G5" s="696"/>
      <c r="H5" s="696"/>
      <c r="I5" s="697"/>
      <c r="J5" s="697"/>
      <c r="K5" s="697"/>
      <c r="L5" s="697"/>
      <c r="M5" s="697"/>
      <c r="N5" s="693" t="s">
        <v>576</v>
      </c>
    </row>
    <row r="6" spans="1:14" ht="15.75">
      <c r="A6" s="701" t="s">
        <v>215</v>
      </c>
      <c r="B6" s="876" t="s">
        <v>696</v>
      </c>
      <c r="C6" s="877"/>
      <c r="D6" s="877"/>
      <c r="E6" s="877"/>
      <c r="F6" s="877"/>
      <c r="G6" s="878"/>
      <c r="H6" s="702"/>
      <c r="I6" s="876" t="s">
        <v>697</v>
      </c>
      <c r="J6" s="877"/>
      <c r="K6" s="877"/>
      <c r="L6" s="877"/>
      <c r="M6" s="877"/>
      <c r="N6" s="878"/>
    </row>
    <row r="7" spans="1:14" ht="12.75">
      <c r="A7" s="703"/>
      <c r="B7" s="704" t="s">
        <v>698</v>
      </c>
      <c r="C7" s="705" t="s">
        <v>609</v>
      </c>
      <c r="D7" s="705" t="s">
        <v>727</v>
      </c>
      <c r="E7" s="705" t="s">
        <v>699</v>
      </c>
      <c r="F7" s="705" t="s">
        <v>728</v>
      </c>
      <c r="G7" s="706" t="s">
        <v>731</v>
      </c>
      <c r="H7" s="707"/>
      <c r="I7" s="704" t="s">
        <v>698</v>
      </c>
      <c r="J7" s="705" t="s">
        <v>609</v>
      </c>
      <c r="K7" s="705" t="s">
        <v>743</v>
      </c>
      <c r="L7" s="705" t="s">
        <v>146</v>
      </c>
      <c r="M7" s="705" t="s">
        <v>730</v>
      </c>
      <c r="N7" s="706" t="s">
        <v>731</v>
      </c>
    </row>
    <row r="8" spans="1:14" ht="13.5" thickBot="1">
      <c r="A8" s="708"/>
      <c r="B8" s="709" t="s">
        <v>700</v>
      </c>
      <c r="C8" s="710" t="s">
        <v>700</v>
      </c>
      <c r="D8" s="710" t="s">
        <v>700</v>
      </c>
      <c r="E8" s="710" t="s">
        <v>701</v>
      </c>
      <c r="F8" s="710" t="s">
        <v>729</v>
      </c>
      <c r="G8" s="711" t="s">
        <v>702</v>
      </c>
      <c r="H8" s="712"/>
      <c r="I8" s="709" t="s">
        <v>703</v>
      </c>
      <c r="J8" s="710" t="s">
        <v>615</v>
      </c>
      <c r="K8" s="710" t="s">
        <v>611</v>
      </c>
      <c r="L8" s="710"/>
      <c r="M8" s="710"/>
      <c r="N8" s="711" t="s">
        <v>704</v>
      </c>
    </row>
    <row r="9" spans="1:194" ht="12.75">
      <c r="A9" s="713" t="s">
        <v>733</v>
      </c>
      <c r="B9" s="714"/>
      <c r="C9" s="717">
        <v>12028</v>
      </c>
      <c r="D9" s="716"/>
      <c r="E9" s="715"/>
      <c r="F9" s="717"/>
      <c r="G9" s="718">
        <f aca="true" t="shared" si="0" ref="G9:G18">SUM(B9:F9)</f>
        <v>12028</v>
      </c>
      <c r="H9" s="719"/>
      <c r="I9" s="720"/>
      <c r="J9" s="717">
        <v>7740</v>
      </c>
      <c r="K9" s="721"/>
      <c r="L9" s="715"/>
      <c r="M9" s="715"/>
      <c r="N9" s="718">
        <f aca="true" t="shared" si="1" ref="N9:N15">SUM(I9:M9)</f>
        <v>7740</v>
      </c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2"/>
      <c r="BO9" s="722"/>
      <c r="BP9" s="722"/>
      <c r="BQ9" s="722"/>
      <c r="BR9" s="72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722"/>
      <c r="CG9" s="722"/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DU9" s="722"/>
      <c r="DV9" s="722"/>
      <c r="DW9" s="722"/>
      <c r="DX9" s="722"/>
      <c r="DY9" s="722"/>
      <c r="DZ9" s="722"/>
      <c r="EA9" s="722"/>
      <c r="EB9" s="722"/>
      <c r="EC9" s="722"/>
      <c r="ED9" s="722"/>
      <c r="EE9" s="722"/>
      <c r="EF9" s="722"/>
      <c r="EG9" s="722"/>
      <c r="EH9" s="722"/>
      <c r="EI9" s="722"/>
      <c r="EJ9" s="722"/>
      <c r="EK9" s="722"/>
      <c r="EL9" s="722"/>
      <c r="EM9" s="722"/>
      <c r="EN9" s="722"/>
      <c r="EO9" s="722"/>
      <c r="EP9" s="722"/>
      <c r="EQ9" s="722"/>
      <c r="ER9" s="722"/>
      <c r="ES9" s="722"/>
      <c r="ET9" s="722"/>
      <c r="EU9" s="722"/>
      <c r="EV9" s="722"/>
      <c r="EW9" s="722"/>
      <c r="EX9" s="722"/>
      <c r="EY9" s="722"/>
      <c r="EZ9" s="722"/>
      <c r="FA9" s="722"/>
      <c r="FB9" s="722"/>
      <c r="FC9" s="722"/>
      <c r="FD9" s="722"/>
      <c r="FE9" s="722"/>
      <c r="FF9" s="722"/>
      <c r="FG9" s="722"/>
      <c r="FH9" s="722"/>
      <c r="FI9" s="722"/>
      <c r="FJ9" s="722"/>
      <c r="FK9" s="722"/>
      <c r="FL9" s="722"/>
      <c r="FM9" s="722"/>
      <c r="FN9" s="722"/>
      <c r="FO9" s="722"/>
      <c r="FP9" s="722"/>
      <c r="FQ9" s="722"/>
      <c r="FR9" s="722"/>
      <c r="FS9" s="722"/>
      <c r="FT9" s="722"/>
      <c r="FU9" s="722"/>
      <c r="FV9" s="722"/>
      <c r="FW9" s="722"/>
      <c r="FX9" s="722"/>
      <c r="FY9" s="722"/>
      <c r="FZ9" s="722"/>
      <c r="GA9" s="722"/>
      <c r="GB9" s="722"/>
      <c r="GC9" s="722"/>
      <c r="GD9" s="722"/>
      <c r="GE9" s="722"/>
      <c r="GF9" s="722"/>
      <c r="GG9" s="722"/>
      <c r="GH9" s="722"/>
      <c r="GI9" s="722"/>
      <c r="GJ9" s="722"/>
      <c r="GK9" s="722"/>
      <c r="GL9" s="722"/>
    </row>
    <row r="10" spans="1:14" ht="12.75">
      <c r="A10" s="723" t="s">
        <v>734</v>
      </c>
      <c r="B10" s="724"/>
      <c r="C10" s="725"/>
      <c r="D10" s="725"/>
      <c r="E10" s="725"/>
      <c r="F10" s="725"/>
      <c r="G10" s="726">
        <f t="shared" si="0"/>
        <v>0</v>
      </c>
      <c r="H10" s="727"/>
      <c r="I10" s="724">
        <v>17970</v>
      </c>
      <c r="J10" s="725"/>
      <c r="K10" s="725"/>
      <c r="L10" s="725"/>
      <c r="M10" s="725"/>
      <c r="N10" s="726">
        <f t="shared" si="1"/>
        <v>17970</v>
      </c>
    </row>
    <row r="11" spans="1:14" ht="12.75">
      <c r="A11" s="728" t="s">
        <v>735</v>
      </c>
      <c r="B11" s="724"/>
      <c r="C11" s="725"/>
      <c r="D11" s="725"/>
      <c r="E11" s="725"/>
      <c r="F11" s="725"/>
      <c r="G11" s="726">
        <f t="shared" si="0"/>
        <v>0</v>
      </c>
      <c r="H11" s="727"/>
      <c r="I11" s="729">
        <v>1143</v>
      </c>
      <c r="J11" s="725"/>
      <c r="K11" s="725"/>
      <c r="L11" s="725"/>
      <c r="M11" s="725"/>
      <c r="N11" s="726">
        <f t="shared" si="1"/>
        <v>1143</v>
      </c>
    </row>
    <row r="12" spans="1:14" ht="12.75">
      <c r="A12" s="728" t="s">
        <v>736</v>
      </c>
      <c r="B12" s="729">
        <v>47933</v>
      </c>
      <c r="C12" s="732">
        <v>111792</v>
      </c>
      <c r="D12" s="732"/>
      <c r="E12" s="731"/>
      <c r="F12" s="731"/>
      <c r="G12" s="726">
        <f t="shared" si="0"/>
        <v>159725</v>
      </c>
      <c r="H12" s="885" t="e">
        <f>SUM(#REF!)</f>
        <v>#REF!</v>
      </c>
      <c r="I12" s="729">
        <v>43966</v>
      </c>
      <c r="J12" s="732">
        <v>123861</v>
      </c>
      <c r="K12" s="732"/>
      <c r="L12" s="731"/>
      <c r="M12" s="731"/>
      <c r="N12" s="726">
        <f t="shared" si="1"/>
        <v>167827</v>
      </c>
    </row>
    <row r="13" spans="1:14" ht="12.75">
      <c r="A13" s="733" t="s">
        <v>705</v>
      </c>
      <c r="B13" s="734"/>
      <c r="C13" s="735"/>
      <c r="D13" s="732"/>
      <c r="E13" s="735"/>
      <c r="F13" s="736"/>
      <c r="G13" s="737">
        <f t="shared" si="0"/>
        <v>0</v>
      </c>
      <c r="H13" s="727"/>
      <c r="I13" s="734"/>
      <c r="J13" s="732"/>
      <c r="K13" s="735"/>
      <c r="L13" s="735"/>
      <c r="M13" s="738"/>
      <c r="N13" s="737">
        <f t="shared" si="1"/>
        <v>0</v>
      </c>
    </row>
    <row r="14" spans="1:14" ht="12.75">
      <c r="A14" s="723" t="s">
        <v>706</v>
      </c>
      <c r="B14" s="740"/>
      <c r="C14" s="725"/>
      <c r="D14" s="725"/>
      <c r="E14" s="725"/>
      <c r="F14" s="739"/>
      <c r="G14" s="726">
        <f t="shared" si="0"/>
        <v>0</v>
      </c>
      <c r="H14" s="727"/>
      <c r="I14" s="729">
        <v>18918</v>
      </c>
      <c r="J14" s="732">
        <v>3175</v>
      </c>
      <c r="K14" s="725"/>
      <c r="L14" s="725"/>
      <c r="M14" s="725"/>
      <c r="N14" s="726">
        <f t="shared" si="1"/>
        <v>22093</v>
      </c>
    </row>
    <row r="15" spans="1:14" ht="12.75">
      <c r="A15" s="723" t="s">
        <v>707</v>
      </c>
      <c r="B15" s="724">
        <v>13280</v>
      </c>
      <c r="C15" s="725"/>
      <c r="D15" s="725"/>
      <c r="E15" s="725"/>
      <c r="F15" s="725"/>
      <c r="G15" s="726">
        <f t="shared" si="0"/>
        <v>13280</v>
      </c>
      <c r="H15" s="727"/>
      <c r="I15" s="729">
        <v>2883</v>
      </c>
      <c r="J15" s="732"/>
      <c r="K15" s="732"/>
      <c r="L15" s="725"/>
      <c r="M15" s="725"/>
      <c r="N15" s="726">
        <f t="shared" si="1"/>
        <v>2883</v>
      </c>
    </row>
    <row r="16" spans="1:14" ht="12.75">
      <c r="A16" s="723" t="s">
        <v>708</v>
      </c>
      <c r="B16" s="724">
        <v>14997</v>
      </c>
      <c r="C16" s="725"/>
      <c r="D16" s="725"/>
      <c r="E16" s="725"/>
      <c r="F16" s="725"/>
      <c r="G16" s="726">
        <f t="shared" si="0"/>
        <v>14997</v>
      </c>
      <c r="H16" s="727"/>
      <c r="I16" s="724">
        <v>9194</v>
      </c>
      <c r="J16" s="725"/>
      <c r="K16" s="725"/>
      <c r="L16" s="725"/>
      <c r="M16" s="725"/>
      <c r="N16" s="726">
        <f aca="true" t="shared" si="2" ref="N16:N23">SUM(I16:M16)</f>
        <v>9194</v>
      </c>
    </row>
    <row r="17" spans="1:14" ht="12.75">
      <c r="A17" s="723" t="s">
        <v>709</v>
      </c>
      <c r="B17" s="734"/>
      <c r="C17" s="735"/>
      <c r="D17" s="735"/>
      <c r="E17" s="735"/>
      <c r="F17" s="735"/>
      <c r="G17" s="737">
        <f t="shared" si="0"/>
        <v>0</v>
      </c>
      <c r="H17" s="741"/>
      <c r="I17" s="729">
        <v>14714</v>
      </c>
      <c r="J17" s="735"/>
      <c r="K17" s="735"/>
      <c r="L17" s="735"/>
      <c r="M17" s="735"/>
      <c r="N17" s="737">
        <f t="shared" si="2"/>
        <v>14714</v>
      </c>
    </row>
    <row r="18" spans="1:14" ht="12.75">
      <c r="A18" s="742" t="s">
        <v>710</v>
      </c>
      <c r="B18" s="734"/>
      <c r="C18" s="735"/>
      <c r="D18" s="735"/>
      <c r="E18" s="735"/>
      <c r="F18" s="735"/>
      <c r="G18" s="737">
        <f t="shared" si="0"/>
        <v>0</v>
      </c>
      <c r="H18" s="741"/>
      <c r="I18" s="729">
        <v>3175</v>
      </c>
      <c r="J18" s="735"/>
      <c r="K18" s="735"/>
      <c r="L18" s="735"/>
      <c r="M18" s="735"/>
      <c r="N18" s="737">
        <f t="shared" si="2"/>
        <v>3175</v>
      </c>
    </row>
    <row r="19" spans="1:14" ht="12.75">
      <c r="A19" s="745" t="s">
        <v>711</v>
      </c>
      <c r="B19" s="730">
        <f>SUM(B20:B22)</f>
        <v>0</v>
      </c>
      <c r="C19" s="731">
        <f>SUM(C20:C22)</f>
        <v>0</v>
      </c>
      <c r="D19" s="731">
        <f>SUM(D20:D22)</f>
        <v>358083</v>
      </c>
      <c r="E19" s="746"/>
      <c r="F19" s="731"/>
      <c r="G19" s="737">
        <f>SUM(G20:G22)</f>
        <v>358083</v>
      </c>
      <c r="H19" s="741"/>
      <c r="I19" s="734"/>
      <c r="J19" s="735"/>
      <c r="K19" s="735">
        <f>SUM(K20:K22)</f>
        <v>0</v>
      </c>
      <c r="L19" s="735"/>
      <c r="M19" s="735"/>
      <c r="N19" s="737">
        <f t="shared" si="2"/>
        <v>0</v>
      </c>
    </row>
    <row r="20" spans="1:14" ht="12.75">
      <c r="A20" s="747" t="s">
        <v>738</v>
      </c>
      <c r="B20" s="743"/>
      <c r="C20" s="735"/>
      <c r="D20" s="744">
        <v>325576</v>
      </c>
      <c r="E20" s="744"/>
      <c r="F20" s="735"/>
      <c r="G20" s="748">
        <f aca="true" t="shared" si="3" ref="G20:G26">SUM(B20:F20)</f>
        <v>325576</v>
      </c>
      <c r="H20" s="741"/>
      <c r="I20" s="734"/>
      <c r="J20" s="735"/>
      <c r="K20" s="735"/>
      <c r="L20" s="735"/>
      <c r="M20" s="735"/>
      <c r="N20" s="748">
        <f t="shared" si="2"/>
        <v>0</v>
      </c>
    </row>
    <row r="21" spans="1:14" ht="12.75">
      <c r="A21" s="747" t="s">
        <v>712</v>
      </c>
      <c r="B21" s="729"/>
      <c r="C21" s="735"/>
      <c r="D21" s="744">
        <v>25507</v>
      </c>
      <c r="E21" s="744"/>
      <c r="F21" s="735"/>
      <c r="G21" s="748">
        <f t="shared" si="3"/>
        <v>25507</v>
      </c>
      <c r="H21" s="741"/>
      <c r="I21" s="734"/>
      <c r="J21" s="735"/>
      <c r="K21" s="735"/>
      <c r="L21" s="735"/>
      <c r="M21" s="735"/>
      <c r="N21" s="748">
        <f t="shared" si="2"/>
        <v>0</v>
      </c>
    </row>
    <row r="22" spans="1:14" ht="12.75">
      <c r="A22" s="747" t="s">
        <v>737</v>
      </c>
      <c r="B22" s="743"/>
      <c r="C22" s="735"/>
      <c r="D22" s="744">
        <v>7000</v>
      </c>
      <c r="E22" s="744"/>
      <c r="F22" s="735"/>
      <c r="G22" s="748">
        <f t="shared" si="3"/>
        <v>7000</v>
      </c>
      <c r="H22" s="741"/>
      <c r="I22" s="734"/>
      <c r="J22" s="735"/>
      <c r="K22" s="735"/>
      <c r="L22" s="735"/>
      <c r="M22" s="735"/>
      <c r="N22" s="748">
        <f t="shared" si="2"/>
        <v>0</v>
      </c>
    </row>
    <row r="23" spans="1:14" ht="12.75">
      <c r="A23" s="749" t="s">
        <v>713</v>
      </c>
      <c r="B23" s="734"/>
      <c r="C23" s="735"/>
      <c r="D23" s="744"/>
      <c r="E23" s="744"/>
      <c r="F23" s="735"/>
      <c r="G23" s="748">
        <f t="shared" si="3"/>
        <v>0</v>
      </c>
      <c r="H23" s="741"/>
      <c r="I23" s="750"/>
      <c r="J23" s="735"/>
      <c r="K23" s="735"/>
      <c r="L23" s="735"/>
      <c r="M23" s="735"/>
      <c r="N23" s="748">
        <f t="shared" si="2"/>
        <v>0</v>
      </c>
    </row>
    <row r="24" spans="1:14" ht="12.75">
      <c r="A24" s="723" t="s">
        <v>714</v>
      </c>
      <c r="B24" s="734"/>
      <c r="C24" s="735"/>
      <c r="D24" s="735"/>
      <c r="E24" s="735"/>
      <c r="F24" s="735"/>
      <c r="G24" s="737">
        <f t="shared" si="3"/>
        <v>0</v>
      </c>
      <c r="H24" s="741"/>
      <c r="I24" s="729"/>
      <c r="J24" s="735"/>
      <c r="K24" s="735"/>
      <c r="L24" s="735"/>
      <c r="M24" s="735"/>
      <c r="N24" s="737">
        <f>SUM(I24:M24)</f>
        <v>0</v>
      </c>
    </row>
    <row r="25" spans="1:14" ht="12.75">
      <c r="A25" s="723" t="s">
        <v>715</v>
      </c>
      <c r="B25" s="734"/>
      <c r="C25" s="735"/>
      <c r="D25" s="735"/>
      <c r="E25" s="735"/>
      <c r="F25" s="735"/>
      <c r="G25" s="737">
        <f t="shared" si="3"/>
        <v>0</v>
      </c>
      <c r="H25" s="741"/>
      <c r="I25" s="729">
        <v>32157</v>
      </c>
      <c r="J25" s="735">
        <v>5080</v>
      </c>
      <c r="K25" s="735"/>
      <c r="L25" s="735"/>
      <c r="M25" s="735"/>
      <c r="N25" s="737">
        <f>SUM(I25:M25)</f>
        <v>37237</v>
      </c>
    </row>
    <row r="26" spans="1:14" ht="13.5" customHeight="1">
      <c r="A26" s="755" t="s">
        <v>716</v>
      </c>
      <c r="B26" s="881">
        <v>1200</v>
      </c>
      <c r="C26" s="882"/>
      <c r="D26" s="883"/>
      <c r="E26" s="882"/>
      <c r="F26" s="882">
        <v>227606</v>
      </c>
      <c r="G26" s="762">
        <f t="shared" si="3"/>
        <v>228806</v>
      </c>
      <c r="H26" s="741"/>
      <c r="I26" s="756">
        <v>30802</v>
      </c>
      <c r="J26" s="757">
        <v>7304</v>
      </c>
      <c r="K26" s="757"/>
      <c r="L26" s="883"/>
      <c r="M26" s="883"/>
      <c r="N26" s="762">
        <f>SUM(I26:M26)</f>
        <v>38106</v>
      </c>
    </row>
    <row r="27" spans="1:14" ht="12.75">
      <c r="A27" s="745" t="s">
        <v>739</v>
      </c>
      <c r="B27" s="730">
        <f>SUM(B28:B29)</f>
        <v>1155201</v>
      </c>
      <c r="C27" s="731">
        <f>SUM(C28:C29)</f>
        <v>0</v>
      </c>
      <c r="D27" s="731">
        <f>SUM(D28:D29)</f>
        <v>0</v>
      </c>
      <c r="E27" s="731"/>
      <c r="F27" s="731"/>
      <c r="G27" s="737">
        <f>SUM(G28:G29)</f>
        <v>1155201</v>
      </c>
      <c r="H27" s="884"/>
      <c r="I27" s="753">
        <f>SUM(I28:I29)</f>
        <v>0</v>
      </c>
      <c r="J27" s="753">
        <f>SUM(J28:J29)</f>
        <v>0</v>
      </c>
      <c r="K27" s="753">
        <f>SUM(K28:K29)</f>
        <v>0</v>
      </c>
      <c r="L27" s="753">
        <f>SUM(L28:L29)</f>
        <v>0</v>
      </c>
      <c r="M27" s="753">
        <f>SUM(M28:M29)</f>
        <v>0</v>
      </c>
      <c r="N27" s="737">
        <f aca="true" t="shared" si="4" ref="N27:N43">SUM(I27:M27)</f>
        <v>0</v>
      </c>
    </row>
    <row r="28" spans="1:14" ht="12.75">
      <c r="A28" s="747" t="s">
        <v>740</v>
      </c>
      <c r="B28" s="729">
        <v>796913</v>
      </c>
      <c r="C28" s="732"/>
      <c r="D28" s="744"/>
      <c r="E28" s="744"/>
      <c r="F28" s="744"/>
      <c r="G28" s="748">
        <f aca="true" t="shared" si="5" ref="G28:G43">SUM(B28:F28)</f>
        <v>796913</v>
      </c>
      <c r="H28" s="741"/>
      <c r="I28" s="729"/>
      <c r="J28" s="744"/>
      <c r="K28" s="744"/>
      <c r="L28" s="744"/>
      <c r="M28" s="744"/>
      <c r="N28" s="754">
        <f t="shared" si="4"/>
        <v>0</v>
      </c>
    </row>
    <row r="29" spans="1:14" ht="12.75">
      <c r="A29" s="747" t="s">
        <v>741</v>
      </c>
      <c r="B29" s="729">
        <v>358288</v>
      </c>
      <c r="C29" s="744"/>
      <c r="D29" s="732"/>
      <c r="E29" s="744"/>
      <c r="F29" s="744"/>
      <c r="G29" s="748">
        <f t="shared" si="5"/>
        <v>358288</v>
      </c>
      <c r="H29" s="741"/>
      <c r="I29" s="753"/>
      <c r="J29" s="744"/>
      <c r="K29" s="744"/>
      <c r="L29" s="744"/>
      <c r="M29" s="744"/>
      <c r="N29" s="754">
        <f t="shared" si="4"/>
        <v>0</v>
      </c>
    </row>
    <row r="30" spans="1:14" ht="12.75">
      <c r="A30" s="723" t="s">
        <v>717</v>
      </c>
      <c r="B30" s="729"/>
      <c r="C30" s="732"/>
      <c r="D30" s="732"/>
      <c r="E30" s="732">
        <v>115003</v>
      </c>
      <c r="F30" s="732"/>
      <c r="G30" s="726">
        <f t="shared" si="5"/>
        <v>115003</v>
      </c>
      <c r="H30" s="727"/>
      <c r="I30" s="729">
        <v>5927</v>
      </c>
      <c r="J30" s="732"/>
      <c r="K30" s="732"/>
      <c r="L30" s="732">
        <v>106996</v>
      </c>
      <c r="M30" s="732">
        <v>169674</v>
      </c>
      <c r="N30" s="737">
        <f t="shared" si="4"/>
        <v>282597</v>
      </c>
    </row>
    <row r="31" spans="1:14" ht="12.75">
      <c r="A31" s="723" t="s">
        <v>742</v>
      </c>
      <c r="B31" s="753"/>
      <c r="C31" s="744"/>
      <c r="D31" s="744"/>
      <c r="E31" s="744"/>
      <c r="F31" s="744"/>
      <c r="G31" s="737">
        <f t="shared" si="5"/>
        <v>0</v>
      </c>
      <c r="H31" s="741"/>
      <c r="I31" s="729"/>
      <c r="J31" s="732"/>
      <c r="K31" s="732">
        <v>1258401</v>
      </c>
      <c r="L31" s="732"/>
      <c r="M31" s="732"/>
      <c r="N31" s="737">
        <f t="shared" si="4"/>
        <v>1258401</v>
      </c>
    </row>
    <row r="32" spans="1:14" ht="12.75">
      <c r="A32" s="723" t="s">
        <v>718</v>
      </c>
      <c r="B32" s="729">
        <v>554</v>
      </c>
      <c r="C32" s="732"/>
      <c r="D32" s="732"/>
      <c r="E32" s="732"/>
      <c r="F32" s="732"/>
      <c r="G32" s="737">
        <f t="shared" si="5"/>
        <v>554</v>
      </c>
      <c r="H32" s="741"/>
      <c r="I32" s="729">
        <v>1094</v>
      </c>
      <c r="J32" s="732"/>
      <c r="K32" s="732"/>
      <c r="L32" s="732"/>
      <c r="M32" s="732"/>
      <c r="N32" s="737">
        <f t="shared" si="4"/>
        <v>1094</v>
      </c>
    </row>
    <row r="33" spans="1:14" ht="12.75">
      <c r="A33" s="755" t="s">
        <v>719</v>
      </c>
      <c r="B33" s="756"/>
      <c r="C33" s="757"/>
      <c r="D33" s="757"/>
      <c r="E33" s="757"/>
      <c r="F33" s="757"/>
      <c r="G33" s="737">
        <f t="shared" si="5"/>
        <v>0</v>
      </c>
      <c r="H33" s="741"/>
      <c r="I33" s="756">
        <v>381</v>
      </c>
      <c r="J33" s="757"/>
      <c r="K33" s="757"/>
      <c r="L33" s="757"/>
      <c r="M33" s="757"/>
      <c r="N33" s="737">
        <f t="shared" si="4"/>
        <v>381</v>
      </c>
    </row>
    <row r="34" spans="1:14" ht="12.75">
      <c r="A34" s="755" t="s">
        <v>744</v>
      </c>
      <c r="B34" s="756"/>
      <c r="C34" s="757"/>
      <c r="D34" s="757"/>
      <c r="E34" s="757"/>
      <c r="F34" s="757"/>
      <c r="G34" s="737">
        <f t="shared" si="5"/>
        <v>0</v>
      </c>
      <c r="H34" s="741"/>
      <c r="I34" s="756">
        <v>119616</v>
      </c>
      <c r="J34" s="757"/>
      <c r="K34" s="757"/>
      <c r="L34" s="757"/>
      <c r="M34" s="757"/>
      <c r="N34" s="726">
        <f t="shared" si="4"/>
        <v>119616</v>
      </c>
    </row>
    <row r="35" spans="1:14" ht="12.75">
      <c r="A35" s="755" t="s">
        <v>745</v>
      </c>
      <c r="B35" s="756"/>
      <c r="C35" s="757"/>
      <c r="D35" s="757"/>
      <c r="E35" s="757"/>
      <c r="F35" s="757"/>
      <c r="G35" s="737">
        <f t="shared" si="5"/>
        <v>0</v>
      </c>
      <c r="H35" s="741"/>
      <c r="I35" s="756">
        <v>2215</v>
      </c>
      <c r="J35" s="757"/>
      <c r="K35" s="757"/>
      <c r="L35" s="757"/>
      <c r="M35" s="757"/>
      <c r="N35" s="726">
        <f t="shared" si="4"/>
        <v>2215</v>
      </c>
    </row>
    <row r="36" spans="1:14" ht="12.75">
      <c r="A36" s="755" t="s">
        <v>746</v>
      </c>
      <c r="B36" s="756">
        <v>837</v>
      </c>
      <c r="C36" s="757"/>
      <c r="D36" s="757"/>
      <c r="E36" s="757"/>
      <c r="F36" s="757"/>
      <c r="G36" s="737">
        <f t="shared" si="5"/>
        <v>837</v>
      </c>
      <c r="H36" s="741"/>
      <c r="I36" s="756">
        <v>13162</v>
      </c>
      <c r="J36" s="757"/>
      <c r="K36" s="757"/>
      <c r="L36" s="757"/>
      <c r="M36" s="757"/>
      <c r="N36" s="726">
        <f t="shared" si="4"/>
        <v>13162</v>
      </c>
    </row>
    <row r="37" spans="1:14" ht="12.75">
      <c r="A37" s="755" t="s">
        <v>747</v>
      </c>
      <c r="B37" s="758"/>
      <c r="C37" s="759"/>
      <c r="D37" s="759"/>
      <c r="E37" s="759"/>
      <c r="F37" s="759"/>
      <c r="G37" s="737">
        <f t="shared" si="5"/>
        <v>0</v>
      </c>
      <c r="H37" s="741"/>
      <c r="I37" s="758">
        <v>3500</v>
      </c>
      <c r="J37" s="759"/>
      <c r="K37" s="759"/>
      <c r="L37" s="759"/>
      <c r="M37" s="759"/>
      <c r="N37" s="726">
        <f t="shared" si="4"/>
        <v>3500</v>
      </c>
    </row>
    <row r="38" spans="1:14" ht="12.75">
      <c r="A38" s="755" t="s">
        <v>720</v>
      </c>
      <c r="B38" s="758"/>
      <c r="C38" s="759"/>
      <c r="D38" s="759"/>
      <c r="E38" s="759"/>
      <c r="F38" s="759"/>
      <c r="G38" s="737">
        <f t="shared" si="5"/>
        <v>0</v>
      </c>
      <c r="H38" s="741"/>
      <c r="I38" s="758">
        <v>5000</v>
      </c>
      <c r="J38" s="759"/>
      <c r="K38" s="759"/>
      <c r="L38" s="759"/>
      <c r="M38" s="759"/>
      <c r="N38" s="726">
        <f t="shared" si="4"/>
        <v>5000</v>
      </c>
    </row>
    <row r="39" spans="1:14" ht="12.75">
      <c r="A39" s="755" t="s">
        <v>721</v>
      </c>
      <c r="B39" s="758"/>
      <c r="C39" s="759"/>
      <c r="D39" s="759"/>
      <c r="E39" s="759"/>
      <c r="F39" s="759"/>
      <c r="G39" s="737">
        <f t="shared" si="5"/>
        <v>0</v>
      </c>
      <c r="H39" s="741"/>
      <c r="I39" s="758">
        <v>3000</v>
      </c>
      <c r="J39" s="759"/>
      <c r="K39" s="759"/>
      <c r="L39" s="759"/>
      <c r="M39" s="759"/>
      <c r="N39" s="726">
        <f t="shared" si="4"/>
        <v>3000</v>
      </c>
    </row>
    <row r="40" spans="1:14" ht="12.75">
      <c r="A40" s="755" t="s">
        <v>722</v>
      </c>
      <c r="B40" s="758"/>
      <c r="C40" s="759"/>
      <c r="D40" s="759"/>
      <c r="E40" s="759"/>
      <c r="F40" s="759"/>
      <c r="G40" s="737">
        <f t="shared" si="5"/>
        <v>0</v>
      </c>
      <c r="H40" s="741"/>
      <c r="I40" s="758">
        <v>2000</v>
      </c>
      <c r="J40" s="759"/>
      <c r="K40" s="759"/>
      <c r="L40" s="759"/>
      <c r="M40" s="759"/>
      <c r="N40" s="726">
        <f t="shared" si="4"/>
        <v>2000</v>
      </c>
    </row>
    <row r="41" spans="1:14" ht="12.75">
      <c r="A41" s="755" t="s">
        <v>723</v>
      </c>
      <c r="B41" s="758"/>
      <c r="C41" s="759"/>
      <c r="D41" s="759"/>
      <c r="E41" s="759"/>
      <c r="F41" s="759"/>
      <c r="G41" s="737">
        <f t="shared" si="5"/>
        <v>0</v>
      </c>
      <c r="H41" s="741"/>
      <c r="I41" s="758">
        <v>20027</v>
      </c>
      <c r="J41" s="759"/>
      <c r="K41" s="760"/>
      <c r="L41" s="759"/>
      <c r="M41" s="759"/>
      <c r="N41" s="726">
        <f t="shared" si="4"/>
        <v>20027</v>
      </c>
    </row>
    <row r="42" spans="1:14" ht="12.75">
      <c r="A42" s="761" t="s">
        <v>724</v>
      </c>
      <c r="B42" s="756"/>
      <c r="C42" s="757">
        <v>18048</v>
      </c>
      <c r="D42" s="757"/>
      <c r="E42" s="759"/>
      <c r="F42" s="759"/>
      <c r="G42" s="737">
        <f t="shared" si="5"/>
        <v>18048</v>
      </c>
      <c r="H42" s="741"/>
      <c r="I42" s="756">
        <v>12000</v>
      </c>
      <c r="J42" s="757">
        <v>8052</v>
      </c>
      <c r="K42" s="757"/>
      <c r="L42" s="759"/>
      <c r="M42" s="759"/>
      <c r="N42" s="726">
        <f t="shared" si="4"/>
        <v>20052</v>
      </c>
    </row>
    <row r="43" spans="1:14" ht="13.5" thickBot="1">
      <c r="A43" s="755" t="s">
        <v>725</v>
      </c>
      <c r="B43" s="758">
        <v>167729</v>
      </c>
      <c r="C43" s="757"/>
      <c r="D43" s="757"/>
      <c r="E43" s="759"/>
      <c r="F43" s="759"/>
      <c r="G43" s="762">
        <f t="shared" si="5"/>
        <v>167729</v>
      </c>
      <c r="H43" s="741"/>
      <c r="I43" s="756">
        <v>178674</v>
      </c>
      <c r="J43" s="757">
        <v>12490</v>
      </c>
      <c r="K43" s="757"/>
      <c r="L43" s="759"/>
      <c r="M43" s="759"/>
      <c r="N43" s="763">
        <f t="shared" si="4"/>
        <v>191164</v>
      </c>
    </row>
    <row r="44" spans="1:14" ht="12.75">
      <c r="A44" s="764" t="s">
        <v>57</v>
      </c>
      <c r="B44" s="765">
        <f>SUM(B9:B12,B13:B19,B24:B27,B30:B43,B23)</f>
        <v>1401731</v>
      </c>
      <c r="C44" s="765">
        <f>SUM(C9:C12,C13:C19,C24:C27,C30:C43,C23)</f>
        <v>141868</v>
      </c>
      <c r="D44" s="765">
        <f>SUM(D9:D12,D13:D19,D24:D27,D30:D43,D23)</f>
        <v>358083</v>
      </c>
      <c r="E44" s="765">
        <f>SUM(E9:E12,E13:E19,E24:E27,E30:E43,E23)</f>
        <v>115003</v>
      </c>
      <c r="F44" s="765">
        <f>SUM(F9:F12,F13:F19,F24:F27,F30:F43,F23)</f>
        <v>227606</v>
      </c>
      <c r="G44" s="765">
        <f>SUM(G9:G12,G13:G19,G24:G27,G30:G36,G37:G43,G23)</f>
        <v>2244291</v>
      </c>
      <c r="H44" s="765" t="e">
        <f>SUM(H9:H12,H14:H19,H24:H27,H30:H36,H37:H43)</f>
        <v>#REF!</v>
      </c>
      <c r="I44" s="765">
        <f>SUM(I9:I12,I13:I19,I24:I27,I30:I43,I23)</f>
        <v>541518</v>
      </c>
      <c r="J44" s="765">
        <f>SUM(J9:J12,J13:J19,J24:J27,J30:J43,J23)</f>
        <v>167702</v>
      </c>
      <c r="K44" s="765">
        <f>SUM(K9:K12,K13:K19,K24:K27,K30:K43,K23)</f>
        <v>1258401</v>
      </c>
      <c r="L44" s="765">
        <f>SUM(L9:L12,L13:L19,L24:L27,L30:L43,L23)</f>
        <v>106996</v>
      </c>
      <c r="M44" s="765">
        <f>SUM(M9:M12,M13:M19,M24:M27,M30:M43,M23)</f>
        <v>169674</v>
      </c>
      <c r="N44" s="766">
        <f>SUM(N9:N12,N13:N19,N24:N27,N30:N43,N23)</f>
        <v>2244291</v>
      </c>
    </row>
    <row r="45" spans="1:14" ht="12.75">
      <c r="A45" s="767" t="s">
        <v>726</v>
      </c>
      <c r="B45" s="724"/>
      <c r="C45" s="725"/>
      <c r="D45" s="725"/>
      <c r="E45" s="725"/>
      <c r="F45" s="725"/>
      <c r="G45" s="726"/>
      <c r="H45" s="768"/>
      <c r="I45" s="730"/>
      <c r="J45" s="732"/>
      <c r="K45" s="732">
        <v>1258401</v>
      </c>
      <c r="L45" s="725"/>
      <c r="M45" s="725"/>
      <c r="N45" s="769">
        <f>SUM(I45:M45)</f>
        <v>1258401</v>
      </c>
    </row>
    <row r="46" spans="1:14" ht="13.5" thickBot="1">
      <c r="A46" s="770" t="s">
        <v>73</v>
      </c>
      <c r="B46" s="771">
        <f aca="true" t="shared" si="6" ref="B46:N46">B44-B45</f>
        <v>1401731</v>
      </c>
      <c r="C46" s="772">
        <f t="shared" si="6"/>
        <v>141868</v>
      </c>
      <c r="D46" s="772">
        <f t="shared" si="6"/>
        <v>358083</v>
      </c>
      <c r="E46" s="772">
        <f t="shared" si="6"/>
        <v>115003</v>
      </c>
      <c r="F46" s="772">
        <f t="shared" si="6"/>
        <v>227606</v>
      </c>
      <c r="G46" s="772">
        <f t="shared" si="6"/>
        <v>2244291</v>
      </c>
      <c r="H46" s="773" t="e">
        <f t="shared" si="6"/>
        <v>#REF!</v>
      </c>
      <c r="I46" s="771">
        <f t="shared" si="6"/>
        <v>541518</v>
      </c>
      <c r="J46" s="772">
        <f t="shared" si="6"/>
        <v>167702</v>
      </c>
      <c r="K46" s="772">
        <f t="shared" si="6"/>
        <v>0</v>
      </c>
      <c r="L46" s="772">
        <f t="shared" si="6"/>
        <v>106996</v>
      </c>
      <c r="M46" s="772">
        <f t="shared" si="6"/>
        <v>169674</v>
      </c>
      <c r="N46" s="774">
        <f t="shared" si="6"/>
        <v>985890</v>
      </c>
    </row>
    <row r="47" spans="1:14" ht="12.75">
      <c r="A47" s="775"/>
      <c r="B47" s="776"/>
      <c r="C47" s="776"/>
      <c r="D47" s="776"/>
      <c r="E47" s="776"/>
      <c r="F47" s="776"/>
      <c r="G47" s="752"/>
      <c r="H47" s="752"/>
      <c r="I47" s="777"/>
      <c r="J47" s="776"/>
      <c r="K47" s="778"/>
      <c r="L47" s="777"/>
      <c r="M47" s="777"/>
      <c r="N47" s="751"/>
    </row>
    <row r="48" spans="1:14" ht="12.75">
      <c r="A48" s="775"/>
      <c r="B48" s="776"/>
      <c r="C48" s="776"/>
      <c r="D48" s="776"/>
      <c r="E48" s="776"/>
      <c r="F48" s="776"/>
      <c r="G48" s="752"/>
      <c r="H48" s="752"/>
      <c r="I48" s="776"/>
      <c r="J48" s="776"/>
      <c r="K48" s="778"/>
      <c r="L48" s="777"/>
      <c r="M48" s="777"/>
      <c r="N48" s="751"/>
    </row>
    <row r="49" spans="1:14" ht="12.75">
      <c r="A49" s="775"/>
      <c r="B49" s="776"/>
      <c r="C49" s="776"/>
      <c r="D49" s="776"/>
      <c r="E49" s="776"/>
      <c r="F49" s="776"/>
      <c r="G49" s="752"/>
      <c r="H49" s="752"/>
      <c r="I49" s="779"/>
      <c r="J49" s="776"/>
      <c r="K49" s="751"/>
      <c r="L49" s="776"/>
      <c r="M49" s="776"/>
      <c r="N49" s="751"/>
    </row>
    <row r="50" spans="1:14" ht="12.75">
      <c r="A50" s="775"/>
      <c r="B50" s="776"/>
      <c r="C50" s="776"/>
      <c r="D50" s="776"/>
      <c r="E50" s="776"/>
      <c r="F50" s="776"/>
      <c r="G50" s="752"/>
      <c r="H50" s="752"/>
      <c r="I50" s="776"/>
      <c r="J50" s="776"/>
      <c r="K50" s="751"/>
      <c r="L50" s="776"/>
      <c r="M50" s="776"/>
      <c r="N50" s="751"/>
    </row>
    <row r="51" spans="1:14" ht="12.75">
      <c r="A51" s="775"/>
      <c r="B51" s="776"/>
      <c r="C51" s="776"/>
      <c r="D51" s="776"/>
      <c r="E51" s="776"/>
      <c r="F51" s="776"/>
      <c r="G51" s="752"/>
      <c r="H51" s="752"/>
      <c r="I51" s="776"/>
      <c r="J51" s="776"/>
      <c r="K51" s="751"/>
      <c r="L51" s="776"/>
      <c r="M51" s="776"/>
      <c r="N51" s="751"/>
    </row>
    <row r="52" spans="1:14" ht="12.75">
      <c r="A52" s="775"/>
      <c r="B52" s="776"/>
      <c r="C52" s="776"/>
      <c r="D52" s="776"/>
      <c r="E52" s="776"/>
      <c r="F52" s="776"/>
      <c r="G52" s="752"/>
      <c r="H52" s="752"/>
      <c r="I52" s="776"/>
      <c r="J52" s="776"/>
      <c r="K52" s="751"/>
      <c r="L52" s="776"/>
      <c r="M52" s="776"/>
      <c r="N52" s="751"/>
    </row>
    <row r="53" spans="1:14" ht="12.75">
      <c r="A53" s="775"/>
      <c r="B53" s="776"/>
      <c r="C53" s="776"/>
      <c r="D53" s="776"/>
      <c r="E53" s="776"/>
      <c r="F53" s="776"/>
      <c r="G53" s="752"/>
      <c r="H53" s="752"/>
      <c r="I53" s="776"/>
      <c r="J53" s="776"/>
      <c r="K53" s="751"/>
      <c r="L53" s="776"/>
      <c r="M53" s="776"/>
      <c r="N53" s="751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G4" sqref="G4"/>
    </sheetView>
  </sheetViews>
  <sheetFormatPr defaultColWidth="9.00390625" defaultRowHeight="12.75"/>
  <cols>
    <col min="1" max="1" width="6.87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9.75" customHeight="1">
      <c r="B1" s="319" t="s">
        <v>168</v>
      </c>
      <c r="C1" s="320"/>
      <c r="D1" s="320"/>
      <c r="E1" s="320"/>
      <c r="F1" s="803" t="s">
        <v>758</v>
      </c>
    </row>
    <row r="2" spans="5:6" ht="14.25" thickBot="1">
      <c r="E2" s="321" t="s">
        <v>70</v>
      </c>
      <c r="F2" s="803"/>
    </row>
    <row r="3" spans="1:6" ht="18" customHeight="1" thickBot="1">
      <c r="A3" s="801" t="s">
        <v>79</v>
      </c>
      <c r="B3" s="322" t="s">
        <v>62</v>
      </c>
      <c r="C3" s="323"/>
      <c r="D3" s="322" t="s">
        <v>64</v>
      </c>
      <c r="E3" s="324"/>
      <c r="F3" s="803"/>
    </row>
    <row r="4" spans="1:6" s="325" customFormat="1" ht="35.25" customHeight="1" thickBot="1">
      <c r="A4" s="802"/>
      <c r="B4" s="192" t="s">
        <v>71</v>
      </c>
      <c r="C4" s="193" t="s">
        <v>273</v>
      </c>
      <c r="D4" s="192" t="s">
        <v>71</v>
      </c>
      <c r="E4" s="52" t="s">
        <v>273</v>
      </c>
      <c r="F4" s="803"/>
    </row>
    <row r="5" spans="1:6" s="330" customFormat="1" ht="12" customHeight="1" thickBot="1">
      <c r="A5" s="326">
        <v>1</v>
      </c>
      <c r="B5" s="327">
        <v>2</v>
      </c>
      <c r="C5" s="328" t="s">
        <v>24</v>
      </c>
      <c r="D5" s="327" t="s">
        <v>25</v>
      </c>
      <c r="E5" s="329" t="s">
        <v>26</v>
      </c>
      <c r="F5" s="803"/>
    </row>
    <row r="6" spans="1:6" ht="12.75" customHeight="1">
      <c r="A6" s="331" t="s">
        <v>22</v>
      </c>
      <c r="B6" s="332" t="s">
        <v>434</v>
      </c>
      <c r="C6" s="308">
        <v>1009863</v>
      </c>
      <c r="D6" s="332" t="s">
        <v>72</v>
      </c>
      <c r="E6" s="314">
        <v>823981</v>
      </c>
      <c r="F6" s="803"/>
    </row>
    <row r="7" spans="1:6" ht="12.75" customHeight="1">
      <c r="A7" s="333" t="s">
        <v>23</v>
      </c>
      <c r="B7" s="334" t="s">
        <v>435</v>
      </c>
      <c r="C7" s="309">
        <v>335432</v>
      </c>
      <c r="D7" s="334" t="s">
        <v>193</v>
      </c>
      <c r="E7" s="315">
        <v>206815</v>
      </c>
      <c r="F7" s="803"/>
    </row>
    <row r="8" spans="1:6" ht="12.75" customHeight="1">
      <c r="A8" s="333" t="s">
        <v>24</v>
      </c>
      <c r="B8" s="334" t="s">
        <v>467</v>
      </c>
      <c r="C8" s="309">
        <v>18990</v>
      </c>
      <c r="D8" s="334" t="s">
        <v>250</v>
      </c>
      <c r="E8" s="315">
        <v>846269</v>
      </c>
      <c r="F8" s="803"/>
    </row>
    <row r="9" spans="1:6" ht="12.75" customHeight="1">
      <c r="A9" s="333" t="s">
        <v>25</v>
      </c>
      <c r="B9" s="334" t="s">
        <v>184</v>
      </c>
      <c r="C9" s="309">
        <v>358083</v>
      </c>
      <c r="D9" s="334" t="s">
        <v>194</v>
      </c>
      <c r="E9" s="315">
        <v>265500</v>
      </c>
      <c r="F9" s="803"/>
    </row>
    <row r="10" spans="1:6" ht="12.75" customHeight="1">
      <c r="A10" s="333" t="s">
        <v>26</v>
      </c>
      <c r="B10" s="335" t="s">
        <v>436</v>
      </c>
      <c r="C10" s="309">
        <v>48433</v>
      </c>
      <c r="D10" s="334" t="s">
        <v>195</v>
      </c>
      <c r="E10" s="315">
        <v>135245</v>
      </c>
      <c r="F10" s="803"/>
    </row>
    <row r="11" spans="1:6" ht="12.75" customHeight="1">
      <c r="A11" s="333" t="s">
        <v>27</v>
      </c>
      <c r="B11" s="334" t="s">
        <v>437</v>
      </c>
      <c r="C11" s="310">
        <v>47933</v>
      </c>
      <c r="D11" s="334" t="s">
        <v>54</v>
      </c>
      <c r="E11" s="315">
        <v>165904</v>
      </c>
      <c r="F11" s="803"/>
    </row>
    <row r="12" spans="1:6" ht="12.75" customHeight="1">
      <c r="A12" s="333" t="s">
        <v>28</v>
      </c>
      <c r="B12" s="334" t="s">
        <v>316</v>
      </c>
      <c r="C12" s="309">
        <v>478689</v>
      </c>
      <c r="D12" s="47"/>
      <c r="E12" s="315"/>
      <c r="F12" s="803"/>
    </row>
    <row r="13" spans="1:6" ht="12.75" customHeight="1">
      <c r="A13" s="333" t="s">
        <v>29</v>
      </c>
      <c r="B13" s="47"/>
      <c r="C13" s="309"/>
      <c r="D13" s="47"/>
      <c r="E13" s="315"/>
      <c r="F13" s="803"/>
    </row>
    <row r="14" spans="1:6" ht="12.75" customHeight="1">
      <c r="A14" s="333" t="s">
        <v>30</v>
      </c>
      <c r="B14" s="418"/>
      <c r="C14" s="310"/>
      <c r="D14" s="47"/>
      <c r="E14" s="315"/>
      <c r="F14" s="803"/>
    </row>
    <row r="15" spans="1:6" ht="12.75" customHeight="1">
      <c r="A15" s="333" t="s">
        <v>31</v>
      </c>
      <c r="B15" s="47"/>
      <c r="C15" s="309"/>
      <c r="D15" s="47"/>
      <c r="E15" s="315"/>
      <c r="F15" s="803"/>
    </row>
    <row r="16" spans="1:6" ht="12.75" customHeight="1">
      <c r="A16" s="333" t="s">
        <v>32</v>
      </c>
      <c r="B16" s="47"/>
      <c r="C16" s="309"/>
      <c r="D16" s="47"/>
      <c r="E16" s="315"/>
      <c r="F16" s="803"/>
    </row>
    <row r="17" spans="1:6" ht="12.75" customHeight="1" thickBot="1">
      <c r="A17" s="333" t="s">
        <v>33</v>
      </c>
      <c r="B17" s="58"/>
      <c r="C17" s="311"/>
      <c r="D17" s="47"/>
      <c r="E17" s="316"/>
      <c r="F17" s="803"/>
    </row>
    <row r="18" spans="1:6" ht="15.75" customHeight="1" thickBot="1">
      <c r="A18" s="336" t="s">
        <v>34</v>
      </c>
      <c r="B18" s="137" t="s">
        <v>468</v>
      </c>
      <c r="C18" s="312">
        <f>+C6+C7+C9+C10+C12+C13+C14+C15+C16+C17</f>
        <v>2230500</v>
      </c>
      <c r="D18" s="137" t="s">
        <v>444</v>
      </c>
      <c r="E18" s="317">
        <f>SUM(E6:E17)</f>
        <v>2443714</v>
      </c>
      <c r="F18" s="803"/>
    </row>
    <row r="19" spans="1:6" ht="12.75" customHeight="1">
      <c r="A19" s="337" t="s">
        <v>35</v>
      </c>
      <c r="B19" s="338" t="s">
        <v>439</v>
      </c>
      <c r="C19" s="461">
        <f>+C20+C21+C22+C23</f>
        <v>254876</v>
      </c>
      <c r="D19" s="339" t="s">
        <v>201</v>
      </c>
      <c r="E19" s="318"/>
      <c r="F19" s="803"/>
    </row>
    <row r="20" spans="1:6" ht="12.75" customHeight="1">
      <c r="A20" s="340" t="s">
        <v>36</v>
      </c>
      <c r="B20" s="339" t="s">
        <v>242</v>
      </c>
      <c r="C20" s="84">
        <v>254876</v>
      </c>
      <c r="D20" s="339" t="s">
        <v>443</v>
      </c>
      <c r="E20" s="85">
        <v>75000</v>
      </c>
      <c r="F20" s="803"/>
    </row>
    <row r="21" spans="1:6" ht="12.75" customHeight="1">
      <c r="A21" s="340" t="s">
        <v>37</v>
      </c>
      <c r="B21" s="339" t="s">
        <v>243</v>
      </c>
      <c r="C21" s="84"/>
      <c r="D21" s="339" t="s">
        <v>166</v>
      </c>
      <c r="E21" s="85">
        <v>30000</v>
      </c>
      <c r="F21" s="803"/>
    </row>
    <row r="22" spans="1:6" ht="12.75" customHeight="1">
      <c r="A22" s="340" t="s">
        <v>38</v>
      </c>
      <c r="B22" s="339" t="s">
        <v>248</v>
      </c>
      <c r="C22" s="84"/>
      <c r="D22" s="339" t="s">
        <v>167</v>
      </c>
      <c r="E22" s="85"/>
      <c r="F22" s="803"/>
    </row>
    <row r="23" spans="1:6" ht="12.75" customHeight="1">
      <c r="A23" s="340" t="s">
        <v>39</v>
      </c>
      <c r="B23" s="339" t="s">
        <v>249</v>
      </c>
      <c r="C23" s="84"/>
      <c r="D23" s="338" t="s">
        <v>251</v>
      </c>
      <c r="E23" s="85"/>
      <c r="F23" s="803"/>
    </row>
    <row r="24" spans="1:6" ht="12.75" customHeight="1">
      <c r="A24" s="340" t="s">
        <v>40</v>
      </c>
      <c r="B24" s="339" t="s">
        <v>440</v>
      </c>
      <c r="C24" s="341">
        <f>+C25+C26</f>
        <v>98636</v>
      </c>
      <c r="D24" s="339" t="s">
        <v>202</v>
      </c>
      <c r="E24" s="85"/>
      <c r="F24" s="803"/>
    </row>
    <row r="25" spans="1:6" ht="12.75" customHeight="1">
      <c r="A25" s="337" t="s">
        <v>41</v>
      </c>
      <c r="B25" s="338" t="s">
        <v>438</v>
      </c>
      <c r="C25" s="313">
        <v>75000</v>
      </c>
      <c r="D25" s="332" t="s">
        <v>203</v>
      </c>
      <c r="E25" s="318"/>
      <c r="F25" s="803"/>
    </row>
    <row r="26" spans="1:6" ht="12.75" customHeight="1" thickBot="1">
      <c r="A26" s="340" t="s">
        <v>42</v>
      </c>
      <c r="B26" s="339" t="s">
        <v>515</v>
      </c>
      <c r="C26" s="84">
        <v>23636</v>
      </c>
      <c r="D26" s="47"/>
      <c r="E26" s="85"/>
      <c r="F26" s="803"/>
    </row>
    <row r="27" spans="1:6" ht="15.75" customHeight="1" thickBot="1">
      <c r="A27" s="336" t="s">
        <v>43</v>
      </c>
      <c r="B27" s="137" t="s">
        <v>441</v>
      </c>
      <c r="C27" s="312">
        <f>+C19+C24</f>
        <v>353512</v>
      </c>
      <c r="D27" s="137" t="s">
        <v>445</v>
      </c>
      <c r="E27" s="317">
        <f>SUM(E19:E26)</f>
        <v>105000</v>
      </c>
      <c r="F27" s="803"/>
    </row>
    <row r="28" spans="1:6" ht="13.5" thickBot="1">
      <c r="A28" s="336" t="s">
        <v>44</v>
      </c>
      <c r="B28" s="342" t="s">
        <v>442</v>
      </c>
      <c r="C28" s="343">
        <f>+C18+C27</f>
        <v>2584012</v>
      </c>
      <c r="D28" s="342" t="s">
        <v>446</v>
      </c>
      <c r="E28" s="343">
        <f>+E18+E27</f>
        <v>2548714</v>
      </c>
      <c r="F28" s="803"/>
    </row>
    <row r="29" spans="1:6" ht="13.5" thickBot="1">
      <c r="A29" s="336" t="s">
        <v>45</v>
      </c>
      <c r="B29" s="342" t="s">
        <v>179</v>
      </c>
      <c r="C29" s="343">
        <f>IF(C18-E18&lt;0,E18-C18,"-")</f>
        <v>213214</v>
      </c>
      <c r="D29" s="342" t="s">
        <v>180</v>
      </c>
      <c r="E29" s="343" t="str">
        <f>IF(C18-E18&gt;0,C18-E18,"-")</f>
        <v>-</v>
      </c>
      <c r="F29" s="803"/>
    </row>
    <row r="30" spans="1:6" ht="13.5" thickBot="1">
      <c r="A30" s="336" t="s">
        <v>46</v>
      </c>
      <c r="B30" s="342" t="s">
        <v>252</v>
      </c>
      <c r="C30" s="343">
        <f>IF(C18+C19-E28&lt;0,E28-(C18+C19),"-")</f>
        <v>63338</v>
      </c>
      <c r="D30" s="342" t="s">
        <v>253</v>
      </c>
      <c r="E30" s="343" t="str">
        <f>IF(C18+C19-E28&gt;0,C18+C19-E28,"-")</f>
        <v>-</v>
      </c>
      <c r="F30" s="803"/>
    </row>
    <row r="31" spans="2:4" ht="18.75">
      <c r="B31" s="804"/>
      <c r="C31" s="804"/>
      <c r="D31" s="80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G11" sqref="G11"/>
    </sheetView>
  </sheetViews>
  <sheetFormatPr defaultColWidth="9.00390625" defaultRowHeight="12.75"/>
  <cols>
    <col min="1" max="1" width="6.87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875" style="56" customWidth="1"/>
    <col min="7" max="16384" width="9.375" style="56" customWidth="1"/>
  </cols>
  <sheetData>
    <row r="1" spans="2:6" ht="31.5">
      <c r="B1" s="319" t="s">
        <v>169</v>
      </c>
      <c r="C1" s="320"/>
      <c r="D1" s="320"/>
      <c r="E1" s="320"/>
      <c r="F1" s="803" t="s">
        <v>759</v>
      </c>
    </row>
    <row r="2" spans="5:6" ht="14.25" thickBot="1">
      <c r="E2" s="321" t="s">
        <v>70</v>
      </c>
      <c r="F2" s="803"/>
    </row>
    <row r="3" spans="1:6" ht="13.5" thickBot="1">
      <c r="A3" s="805" t="s">
        <v>79</v>
      </c>
      <c r="B3" s="322" t="s">
        <v>62</v>
      </c>
      <c r="C3" s="323"/>
      <c r="D3" s="322" t="s">
        <v>64</v>
      </c>
      <c r="E3" s="324"/>
      <c r="F3" s="803"/>
    </row>
    <row r="4" spans="1:6" s="325" customFormat="1" ht="24.75" thickBot="1">
      <c r="A4" s="806"/>
      <c r="B4" s="192" t="s">
        <v>71</v>
      </c>
      <c r="C4" s="193" t="s">
        <v>273</v>
      </c>
      <c r="D4" s="192" t="s">
        <v>71</v>
      </c>
      <c r="E4" s="193" t="s">
        <v>273</v>
      </c>
      <c r="F4" s="803"/>
    </row>
    <row r="5" spans="1:6" s="325" customFormat="1" ht="13.5" thickBot="1">
      <c r="A5" s="326">
        <v>1</v>
      </c>
      <c r="B5" s="327">
        <v>2</v>
      </c>
      <c r="C5" s="328">
        <v>3</v>
      </c>
      <c r="D5" s="327">
        <v>4</v>
      </c>
      <c r="E5" s="329">
        <v>5</v>
      </c>
      <c r="F5" s="803"/>
    </row>
    <row r="6" spans="1:6" ht="12.75" customHeight="1">
      <c r="A6" s="331" t="s">
        <v>22</v>
      </c>
      <c r="B6" s="332" t="s">
        <v>447</v>
      </c>
      <c r="C6" s="308"/>
      <c r="D6" s="332" t="s">
        <v>244</v>
      </c>
      <c r="E6" s="314">
        <v>166576</v>
      </c>
      <c r="F6" s="803"/>
    </row>
    <row r="7" spans="1:6" ht="12.75">
      <c r="A7" s="333" t="s">
        <v>23</v>
      </c>
      <c r="B7" s="334" t="s">
        <v>448</v>
      </c>
      <c r="C7" s="309"/>
      <c r="D7" s="334" t="s">
        <v>453</v>
      </c>
      <c r="E7" s="315">
        <v>123861</v>
      </c>
      <c r="F7" s="803"/>
    </row>
    <row r="8" spans="1:6" ht="12.75" customHeight="1">
      <c r="A8" s="333" t="s">
        <v>24</v>
      </c>
      <c r="B8" s="334" t="s">
        <v>13</v>
      </c>
      <c r="C8" s="309">
        <v>18048</v>
      </c>
      <c r="D8" s="334" t="s">
        <v>197</v>
      </c>
      <c r="E8" s="315">
        <v>12483</v>
      </c>
      <c r="F8" s="803"/>
    </row>
    <row r="9" spans="1:6" ht="12.75" customHeight="1">
      <c r="A9" s="333" t="s">
        <v>25</v>
      </c>
      <c r="B9" s="334" t="s">
        <v>449</v>
      </c>
      <c r="C9" s="309">
        <v>124120</v>
      </c>
      <c r="D9" s="334" t="s">
        <v>454</v>
      </c>
      <c r="E9" s="315"/>
      <c r="F9" s="803"/>
    </row>
    <row r="10" spans="1:6" ht="12.75" customHeight="1">
      <c r="A10" s="333" t="s">
        <v>26</v>
      </c>
      <c r="B10" s="334" t="s">
        <v>450</v>
      </c>
      <c r="C10" s="309">
        <v>111792</v>
      </c>
      <c r="D10" s="334" t="s">
        <v>247</v>
      </c>
      <c r="E10" s="315">
        <v>12778</v>
      </c>
      <c r="F10" s="803"/>
    </row>
    <row r="11" spans="1:6" ht="12.75" customHeight="1">
      <c r="A11" s="333" t="s">
        <v>27</v>
      </c>
      <c r="B11" s="334" t="s">
        <v>451</v>
      </c>
      <c r="C11" s="310"/>
      <c r="D11" s="47"/>
      <c r="E11" s="315"/>
      <c r="F11" s="803"/>
    </row>
    <row r="12" spans="1:6" ht="12.75" customHeight="1">
      <c r="A12" s="333" t="s">
        <v>28</v>
      </c>
      <c r="B12" s="47"/>
      <c r="C12" s="309"/>
      <c r="D12" s="47"/>
      <c r="E12" s="315"/>
      <c r="F12" s="803"/>
    </row>
    <row r="13" spans="1:6" ht="12.75" customHeight="1">
      <c r="A13" s="333" t="s">
        <v>29</v>
      </c>
      <c r="B13" s="47"/>
      <c r="C13" s="309"/>
      <c r="D13" s="47"/>
      <c r="E13" s="315"/>
      <c r="F13" s="803"/>
    </row>
    <row r="14" spans="1:6" ht="12.75" customHeight="1">
      <c r="A14" s="333" t="s">
        <v>30</v>
      </c>
      <c r="B14" s="47"/>
      <c r="C14" s="310"/>
      <c r="D14" s="47"/>
      <c r="E14" s="315"/>
      <c r="F14" s="803"/>
    </row>
    <row r="15" spans="1:6" ht="12.75">
      <c r="A15" s="333" t="s">
        <v>31</v>
      </c>
      <c r="B15" s="47"/>
      <c r="C15" s="310"/>
      <c r="D15" s="47"/>
      <c r="E15" s="315"/>
      <c r="F15" s="803"/>
    </row>
    <row r="16" spans="1:6" ht="12.75" customHeight="1" thickBot="1">
      <c r="A16" s="388" t="s">
        <v>32</v>
      </c>
      <c r="B16" s="419"/>
      <c r="C16" s="390"/>
      <c r="D16" s="389" t="s">
        <v>54</v>
      </c>
      <c r="E16" s="365">
        <v>3770</v>
      </c>
      <c r="F16" s="803"/>
    </row>
    <row r="17" spans="1:6" ht="15.75" customHeight="1" thickBot="1">
      <c r="A17" s="336" t="s">
        <v>33</v>
      </c>
      <c r="B17" s="137" t="s">
        <v>469</v>
      </c>
      <c r="C17" s="312">
        <f>+C6+C8+C9+C11+C12+C13+C14+C15+C16</f>
        <v>142168</v>
      </c>
      <c r="D17" s="137" t="s">
        <v>470</v>
      </c>
      <c r="E17" s="317">
        <f>+E6+E8+E10+E11+E12+E13+E14+E15+E16</f>
        <v>195607</v>
      </c>
      <c r="F17" s="803"/>
    </row>
    <row r="18" spans="1:6" ht="12.75" customHeight="1">
      <c r="A18" s="331" t="s">
        <v>34</v>
      </c>
      <c r="B18" s="346" t="s">
        <v>265</v>
      </c>
      <c r="C18" s="353">
        <f>+C19+C20+C21+C22+C23</f>
        <v>3770</v>
      </c>
      <c r="D18" s="339" t="s">
        <v>201</v>
      </c>
      <c r="E18" s="82"/>
      <c r="F18" s="803"/>
    </row>
    <row r="19" spans="1:6" ht="12.75" customHeight="1">
      <c r="A19" s="333" t="s">
        <v>35</v>
      </c>
      <c r="B19" s="347" t="s">
        <v>254</v>
      </c>
      <c r="C19" s="84">
        <v>3770</v>
      </c>
      <c r="D19" s="339" t="s">
        <v>204</v>
      </c>
      <c r="E19" s="85"/>
      <c r="F19" s="803"/>
    </row>
    <row r="20" spans="1:6" ht="12.75" customHeight="1">
      <c r="A20" s="331" t="s">
        <v>36</v>
      </c>
      <c r="B20" s="347" t="s">
        <v>255</v>
      </c>
      <c r="C20" s="84"/>
      <c r="D20" s="339" t="s">
        <v>166</v>
      </c>
      <c r="E20" s="85"/>
      <c r="F20" s="803"/>
    </row>
    <row r="21" spans="1:6" ht="12.75" customHeight="1">
      <c r="A21" s="333" t="s">
        <v>37</v>
      </c>
      <c r="B21" s="347" t="s">
        <v>256</v>
      </c>
      <c r="C21" s="84"/>
      <c r="D21" s="339" t="s">
        <v>167</v>
      </c>
      <c r="E21" s="85">
        <v>1996</v>
      </c>
      <c r="F21" s="803"/>
    </row>
    <row r="22" spans="1:6" ht="12.75" customHeight="1">
      <c r="A22" s="331" t="s">
        <v>38</v>
      </c>
      <c r="B22" s="347" t="s">
        <v>257</v>
      </c>
      <c r="C22" s="84"/>
      <c r="D22" s="338" t="s">
        <v>251</v>
      </c>
      <c r="E22" s="85"/>
      <c r="F22" s="803"/>
    </row>
    <row r="23" spans="1:6" ht="12.75" customHeight="1">
      <c r="A23" s="333" t="s">
        <v>39</v>
      </c>
      <c r="B23" s="348" t="s">
        <v>258</v>
      </c>
      <c r="C23" s="84"/>
      <c r="D23" s="339" t="s">
        <v>205</v>
      </c>
      <c r="E23" s="85"/>
      <c r="F23" s="803"/>
    </row>
    <row r="24" spans="1:6" ht="12.75" customHeight="1">
      <c r="A24" s="331" t="s">
        <v>40</v>
      </c>
      <c r="B24" s="349" t="s">
        <v>259</v>
      </c>
      <c r="C24" s="341">
        <f>+C25+C26+C27+C28+C29</f>
        <v>16367</v>
      </c>
      <c r="D24" s="350" t="s">
        <v>203</v>
      </c>
      <c r="E24" s="85"/>
      <c r="F24" s="803"/>
    </row>
    <row r="25" spans="1:6" ht="12.75" customHeight="1">
      <c r="A25" s="333" t="s">
        <v>41</v>
      </c>
      <c r="B25" s="348" t="s">
        <v>260</v>
      </c>
      <c r="C25" s="84">
        <v>16367</v>
      </c>
      <c r="D25" s="350" t="s">
        <v>455</v>
      </c>
      <c r="E25" s="85"/>
      <c r="F25" s="803"/>
    </row>
    <row r="26" spans="1:6" ht="12.75" customHeight="1">
      <c r="A26" s="331" t="s">
        <v>42</v>
      </c>
      <c r="B26" s="348" t="s">
        <v>261</v>
      </c>
      <c r="C26" s="84"/>
      <c r="D26" s="345"/>
      <c r="E26" s="85"/>
      <c r="F26" s="803"/>
    </row>
    <row r="27" spans="1:6" ht="12.75" customHeight="1">
      <c r="A27" s="333" t="s">
        <v>43</v>
      </c>
      <c r="B27" s="347" t="s">
        <v>262</v>
      </c>
      <c r="C27" s="84"/>
      <c r="D27" s="134"/>
      <c r="E27" s="85"/>
      <c r="F27" s="803"/>
    </row>
    <row r="28" spans="1:6" ht="12.75" customHeight="1">
      <c r="A28" s="331" t="s">
        <v>44</v>
      </c>
      <c r="B28" s="351" t="s">
        <v>263</v>
      </c>
      <c r="C28" s="84"/>
      <c r="D28" s="47"/>
      <c r="E28" s="85"/>
      <c r="F28" s="803"/>
    </row>
    <row r="29" spans="1:6" ht="12.75" customHeight="1" thickBot="1">
      <c r="A29" s="333" t="s">
        <v>45</v>
      </c>
      <c r="B29" s="352" t="s">
        <v>264</v>
      </c>
      <c r="C29" s="84"/>
      <c r="D29" s="134"/>
      <c r="E29" s="85"/>
      <c r="F29" s="803"/>
    </row>
    <row r="30" spans="1:6" ht="21.75" customHeight="1" thickBot="1">
      <c r="A30" s="336" t="s">
        <v>46</v>
      </c>
      <c r="B30" s="137" t="s">
        <v>452</v>
      </c>
      <c r="C30" s="312">
        <f>+C18+C24</f>
        <v>20137</v>
      </c>
      <c r="D30" s="137" t="s">
        <v>456</v>
      </c>
      <c r="E30" s="317">
        <f>SUM(E18:E29)</f>
        <v>1996</v>
      </c>
      <c r="F30" s="803"/>
    </row>
    <row r="31" spans="1:6" ht="13.5" thickBot="1">
      <c r="A31" s="336" t="s">
        <v>47</v>
      </c>
      <c r="B31" s="342" t="s">
        <v>457</v>
      </c>
      <c r="C31" s="343">
        <f>+C17+C30</f>
        <v>162305</v>
      </c>
      <c r="D31" s="342" t="s">
        <v>458</v>
      </c>
      <c r="E31" s="343">
        <f>+E17+E30</f>
        <v>197603</v>
      </c>
      <c r="F31" s="803"/>
    </row>
    <row r="32" spans="1:6" ht="13.5" thickBot="1">
      <c r="A32" s="336" t="s">
        <v>48</v>
      </c>
      <c r="B32" s="342" t="s">
        <v>179</v>
      </c>
      <c r="C32" s="343">
        <f>IF(C17-E17&lt;0,E17-C17,"-")</f>
        <v>53439</v>
      </c>
      <c r="D32" s="342" t="s">
        <v>180</v>
      </c>
      <c r="E32" s="343" t="str">
        <f>IF(C17-E17&gt;0,C17-E17,"-")</f>
        <v>-</v>
      </c>
      <c r="F32" s="803"/>
    </row>
    <row r="33" spans="1:6" ht="13.5" thickBot="1">
      <c r="A33" s="336" t="s">
        <v>49</v>
      </c>
      <c r="B33" s="342" t="s">
        <v>252</v>
      </c>
      <c r="C33" s="343">
        <f>IF(C17+C18-E31&lt;0,E31-(C17+C18),"-")</f>
        <v>51665</v>
      </c>
      <c r="D33" s="342" t="s">
        <v>253</v>
      </c>
      <c r="E33" s="343" t="str">
        <f>IF(C17+C18-E31&gt;0,C17+C18-E31,"-")</f>
        <v>-</v>
      </c>
      <c r="F33" s="80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49" customWidth="1"/>
    <col min="2" max="2" width="38.625" style="149" customWidth="1"/>
    <col min="3" max="3" width="17.625" style="149" customWidth="1"/>
    <col min="4" max="4" width="15.875" style="149" customWidth="1"/>
    <col min="5" max="8" width="14.00390625" style="149" customWidth="1"/>
    <col min="9" max="16384" width="9.375" style="149" customWidth="1"/>
  </cols>
  <sheetData>
    <row r="1" spans="1:8" ht="33" customHeight="1">
      <c r="A1" s="807" t="s">
        <v>752</v>
      </c>
      <c r="B1" s="807"/>
      <c r="C1" s="807"/>
      <c r="D1" s="807"/>
      <c r="E1" s="807"/>
      <c r="F1" s="807"/>
      <c r="G1" s="807"/>
      <c r="H1" s="807"/>
    </row>
    <row r="2" spans="1:9" ht="15.75" customHeight="1" thickBot="1">
      <c r="A2" s="150"/>
      <c r="B2" s="597"/>
      <c r="C2" s="597"/>
      <c r="D2" s="597"/>
      <c r="E2" s="796"/>
      <c r="F2" s="796"/>
      <c r="G2" s="813" t="s">
        <v>59</v>
      </c>
      <c r="H2" s="813"/>
      <c r="I2" s="154"/>
    </row>
    <row r="3" spans="1:8" ht="63" customHeight="1">
      <c r="A3" s="809" t="s">
        <v>20</v>
      </c>
      <c r="B3" s="811" t="s">
        <v>208</v>
      </c>
      <c r="C3" s="469" t="s">
        <v>624</v>
      </c>
      <c r="D3" s="469" t="s">
        <v>625</v>
      </c>
      <c r="E3" s="811" t="s">
        <v>272</v>
      </c>
      <c r="F3" s="811"/>
      <c r="G3" s="811"/>
      <c r="H3" s="795" t="s">
        <v>268</v>
      </c>
    </row>
    <row r="4" spans="1:8" ht="15.75" thickBot="1">
      <c r="A4" s="810"/>
      <c r="B4" s="812"/>
      <c r="C4" s="151"/>
      <c r="D4" s="151"/>
      <c r="E4" s="151">
        <v>2014</v>
      </c>
      <c r="F4" s="151">
        <v>2015</v>
      </c>
      <c r="G4" s="151">
        <v>2016</v>
      </c>
      <c r="H4" s="808"/>
    </row>
    <row r="5" spans="1:8" ht="15.75" thickBot="1">
      <c r="A5" s="598">
        <v>1</v>
      </c>
      <c r="B5" s="152">
        <v>2</v>
      </c>
      <c r="C5" s="152"/>
      <c r="D5" s="152"/>
      <c r="E5" s="152">
        <v>3</v>
      </c>
      <c r="F5" s="152">
        <v>4</v>
      </c>
      <c r="G5" s="152">
        <v>5</v>
      </c>
      <c r="H5" s="153">
        <v>6</v>
      </c>
    </row>
    <row r="6" spans="1:8" ht="15">
      <c r="A6" s="599" t="s">
        <v>22</v>
      </c>
      <c r="B6" s="169" t="s">
        <v>626</v>
      </c>
      <c r="C6" s="600">
        <v>226895</v>
      </c>
      <c r="D6" s="600">
        <v>226895</v>
      </c>
      <c r="E6" s="170"/>
      <c r="F6" s="170"/>
      <c r="G6" s="170"/>
      <c r="H6" s="156">
        <f aca="true" t="shared" si="0" ref="H6:H14">SUM(E6:G6)</f>
        <v>0</v>
      </c>
    </row>
    <row r="7" spans="1:8" ht="15">
      <c r="A7" s="599" t="s">
        <v>23</v>
      </c>
      <c r="B7" s="171" t="s">
        <v>627</v>
      </c>
      <c r="C7" s="601">
        <v>77727</v>
      </c>
      <c r="D7" s="601"/>
      <c r="E7" s="172"/>
      <c r="F7" s="172"/>
      <c r="G7" s="172">
        <v>77727</v>
      </c>
      <c r="H7" s="156">
        <f t="shared" si="0"/>
        <v>77727</v>
      </c>
    </row>
    <row r="8" spans="1:8" ht="15">
      <c r="A8" s="599" t="s">
        <v>24</v>
      </c>
      <c r="B8" s="171" t="s">
        <v>628</v>
      </c>
      <c r="C8" s="601">
        <v>13521</v>
      </c>
      <c r="D8" s="601">
        <v>13521</v>
      </c>
      <c r="E8" s="172"/>
      <c r="F8" s="172"/>
      <c r="G8" s="172"/>
      <c r="H8" s="156">
        <f t="shared" si="0"/>
        <v>0</v>
      </c>
    </row>
    <row r="9" spans="1:8" ht="15">
      <c r="A9" s="599" t="s">
        <v>25</v>
      </c>
      <c r="B9" s="171" t="s">
        <v>629</v>
      </c>
      <c r="C9" s="601"/>
      <c r="D9" s="601"/>
      <c r="E9" s="172"/>
      <c r="F9" s="172"/>
      <c r="G9" s="172"/>
      <c r="H9" s="156">
        <f t="shared" si="0"/>
        <v>0</v>
      </c>
    </row>
    <row r="10" spans="1:8" ht="15">
      <c r="A10" s="599" t="s">
        <v>26</v>
      </c>
      <c r="B10" s="171" t="s">
        <v>630</v>
      </c>
      <c r="C10" s="601">
        <v>6364</v>
      </c>
      <c r="D10" s="601"/>
      <c r="E10" s="172">
        <v>30000</v>
      </c>
      <c r="F10" s="172"/>
      <c r="G10" s="172"/>
      <c r="H10" s="156">
        <f t="shared" si="0"/>
        <v>30000</v>
      </c>
    </row>
    <row r="11" spans="1:8" ht="15">
      <c r="A11" s="599" t="s">
        <v>27</v>
      </c>
      <c r="B11" s="171" t="s">
        <v>631</v>
      </c>
      <c r="C11" s="602">
        <v>2592</v>
      </c>
      <c r="D11" s="602">
        <v>2592</v>
      </c>
      <c r="E11" s="603">
        <v>660</v>
      </c>
      <c r="F11" s="603">
        <v>660</v>
      </c>
      <c r="G11" s="603">
        <v>660</v>
      </c>
      <c r="H11" s="156">
        <f t="shared" si="0"/>
        <v>1980</v>
      </c>
    </row>
    <row r="12" spans="1:8" ht="15">
      <c r="A12" s="599" t="s">
        <v>28</v>
      </c>
      <c r="B12" s="171" t="s">
        <v>632</v>
      </c>
      <c r="C12" s="602"/>
      <c r="D12" s="604"/>
      <c r="E12" s="605">
        <v>1336</v>
      </c>
      <c r="F12" s="606">
        <v>1336</v>
      </c>
      <c r="G12" s="606">
        <v>1336</v>
      </c>
      <c r="H12" s="156">
        <f t="shared" si="0"/>
        <v>4008</v>
      </c>
    </row>
    <row r="13" spans="1:8" ht="15">
      <c r="A13" s="599" t="s">
        <v>29</v>
      </c>
      <c r="B13" s="171" t="s">
        <v>633</v>
      </c>
      <c r="C13" s="602">
        <v>22235</v>
      </c>
      <c r="D13" s="602">
        <v>22235</v>
      </c>
      <c r="E13" s="172"/>
      <c r="F13" s="172"/>
      <c r="G13" s="172"/>
      <c r="H13" s="156">
        <f t="shared" si="0"/>
        <v>0</v>
      </c>
    </row>
    <row r="14" spans="1:8" ht="15.75" thickBot="1">
      <c r="A14" s="599" t="s">
        <v>30</v>
      </c>
      <c r="B14" s="173" t="s">
        <v>634</v>
      </c>
      <c r="C14" s="607">
        <v>6818</v>
      </c>
      <c r="D14" s="607">
        <v>6818</v>
      </c>
      <c r="E14" s="174"/>
      <c r="F14" s="174"/>
      <c r="G14" s="174"/>
      <c r="H14" s="156">
        <f t="shared" si="0"/>
        <v>0</v>
      </c>
    </row>
    <row r="15" spans="1:8" ht="15.75" thickBot="1">
      <c r="A15" s="599" t="s">
        <v>32</v>
      </c>
      <c r="B15" s="155" t="s">
        <v>210</v>
      </c>
      <c r="C15" s="155"/>
      <c r="D15" s="450">
        <f>SUM(D6:D14)</f>
        <v>272061</v>
      </c>
      <c r="E15" s="450">
        <f>SUM(E6:E14)</f>
        <v>31996</v>
      </c>
      <c r="F15" s="450">
        <f>SUM(F6:F14)</f>
        <v>1996</v>
      </c>
      <c r="G15" s="450">
        <f>SUM(G6:G14)</f>
        <v>79723</v>
      </c>
      <c r="H15" s="451">
        <f>SUM(H6:H14)</f>
        <v>113715</v>
      </c>
    </row>
    <row r="17" ht="15">
      <c r="B17" s="149" t="s">
        <v>635</v>
      </c>
    </row>
  </sheetData>
  <sheetProtection/>
  <mergeCells count="7">
    <mergeCell ref="A1:H1"/>
    <mergeCell ref="E2:F2"/>
    <mergeCell ref="H3:H4"/>
    <mergeCell ref="A3:A4"/>
    <mergeCell ref="B3:B4"/>
    <mergeCell ref="E3:G3"/>
    <mergeCell ref="G2:H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...../......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807" t="s">
        <v>760</v>
      </c>
      <c r="B1" s="807"/>
      <c r="C1" s="807"/>
    </row>
    <row r="2" spans="1:4" ht="15.75" customHeight="1" thickBot="1">
      <c r="A2" s="150"/>
      <c r="B2" s="150"/>
      <c r="C2" s="157" t="s">
        <v>59</v>
      </c>
      <c r="D2" s="154"/>
    </row>
    <row r="3" spans="1:3" ht="26.25" customHeight="1" thickBot="1">
      <c r="A3" s="175" t="s">
        <v>20</v>
      </c>
      <c r="B3" s="176" t="s">
        <v>206</v>
      </c>
      <c r="C3" s="177" t="s">
        <v>273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22</v>
      </c>
      <c r="B5" s="357" t="s">
        <v>63</v>
      </c>
      <c r="C5" s="354">
        <v>322576</v>
      </c>
    </row>
    <row r="6" spans="1:3" ht="24.75">
      <c r="A6" s="182" t="s">
        <v>23</v>
      </c>
      <c r="B6" s="385" t="s">
        <v>269</v>
      </c>
      <c r="C6" s="355">
        <v>27177</v>
      </c>
    </row>
    <row r="7" spans="1:3" ht="15">
      <c r="A7" s="182" t="s">
        <v>24</v>
      </c>
      <c r="B7" s="386" t="s">
        <v>514</v>
      </c>
      <c r="C7" s="355"/>
    </row>
    <row r="8" spans="1:3" ht="24.75">
      <c r="A8" s="182" t="s">
        <v>25</v>
      </c>
      <c r="B8" s="386" t="s">
        <v>271</v>
      </c>
      <c r="C8" s="355">
        <v>18048</v>
      </c>
    </row>
    <row r="9" spans="1:3" ht="15">
      <c r="A9" s="183" t="s">
        <v>26</v>
      </c>
      <c r="B9" s="386" t="s">
        <v>270</v>
      </c>
      <c r="C9" s="356">
        <v>9500</v>
      </c>
    </row>
    <row r="10" spans="1:3" ht="15.75" thickBot="1">
      <c r="A10" s="182" t="s">
        <v>27</v>
      </c>
      <c r="B10" s="387" t="s">
        <v>207</v>
      </c>
      <c r="C10" s="355"/>
    </row>
    <row r="11" spans="1:3" ht="15.75" thickBot="1">
      <c r="A11" s="814" t="s">
        <v>211</v>
      </c>
      <c r="B11" s="815"/>
      <c r="C11" s="184">
        <f>SUM(C5:C10)</f>
        <v>377301</v>
      </c>
    </row>
    <row r="12" spans="1:3" ht="23.25" customHeight="1">
      <c r="A12" s="816" t="s">
        <v>241</v>
      </c>
      <c r="B12" s="816"/>
      <c r="C12" s="8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...../......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21" sqref="C21"/>
    </sheetView>
  </sheetViews>
  <sheetFormatPr defaultColWidth="9.00390625" defaultRowHeight="12.75"/>
  <cols>
    <col min="1" max="1" width="5.625" style="149" customWidth="1"/>
    <col min="2" max="2" width="66.875" style="149" customWidth="1"/>
    <col min="3" max="3" width="27.00390625" style="149" customWidth="1"/>
    <col min="4" max="16384" width="9.375" style="149" customWidth="1"/>
  </cols>
  <sheetData>
    <row r="1" spans="1:3" ht="33" customHeight="1">
      <c r="A1" s="807" t="s">
        <v>518</v>
      </c>
      <c r="B1" s="807"/>
      <c r="C1" s="807"/>
    </row>
    <row r="2" spans="1:4" ht="15.75" customHeight="1" thickBot="1">
      <c r="A2" s="150"/>
      <c r="B2" s="150"/>
      <c r="C2" s="157" t="s">
        <v>59</v>
      </c>
      <c r="D2" s="154"/>
    </row>
    <row r="3" spans="1:3" ht="26.25" customHeight="1" thickBot="1">
      <c r="A3" s="175" t="s">
        <v>20</v>
      </c>
      <c r="B3" s="176" t="s">
        <v>212</v>
      </c>
      <c r="C3" s="177" t="s">
        <v>239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22</v>
      </c>
      <c r="B5" s="188" t="s">
        <v>516</v>
      </c>
      <c r="C5" s="185">
        <v>126269</v>
      </c>
    </row>
    <row r="6" spans="1:3" ht="15">
      <c r="A6" s="182" t="s">
        <v>23</v>
      </c>
      <c r="B6" s="189" t="s">
        <v>517</v>
      </c>
      <c r="C6" s="186">
        <v>125555</v>
      </c>
    </row>
    <row r="7" spans="1:3" ht="15.75" thickBot="1">
      <c r="A7" s="183" t="s">
        <v>24</v>
      </c>
      <c r="B7" s="190"/>
      <c r="C7" s="187"/>
    </row>
    <row r="8" spans="1:3" s="452" customFormat="1" ht="17.25" customHeight="1" thickBot="1">
      <c r="A8" s="453" t="s">
        <v>25</v>
      </c>
      <c r="B8" s="138" t="s">
        <v>213</v>
      </c>
      <c r="C8" s="184">
        <f>SUM(C5:C7)</f>
        <v>251824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...../.......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2014-02-14T09:18:33Z</cp:lastPrinted>
  <dcterms:created xsi:type="dcterms:W3CDTF">1999-10-30T10:30:45Z</dcterms:created>
  <dcterms:modified xsi:type="dcterms:W3CDTF">2014-02-14T09:36:57Z</dcterms:modified>
  <cp:category/>
  <cp:version/>
  <cp:contentType/>
  <cp:contentStatus/>
</cp:coreProperties>
</file>