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8" activeTab="8"/>
  </bookViews>
  <sheets>
    <sheet name="1.1.sz.mell." sheetId="1" r:id="rId1"/>
    <sheet name="1.2.sz.mell. " sheetId="2" r:id="rId2"/>
    <sheet name="1.3.sz.mell." sheetId="3" r:id="rId3"/>
    <sheet name="1.4.sz.mell." sheetId="4" r:id="rId4"/>
    <sheet name="2.1.sz.mell  " sheetId="5" r:id="rId5"/>
    <sheet name="2.2.sz.mell  " sheetId="6" r:id="rId6"/>
    <sheet name="6.sz.mell." sheetId="7" r:id="rId7"/>
    <sheet name="7.sz.mell." sheetId="8" r:id="rId8"/>
    <sheet name="8.1. sz. mell. " sheetId="9" r:id="rId9"/>
    <sheet name="szakfeladatos Önk " sheetId="10" r:id="rId10"/>
    <sheet name="szakfeladatos Ph  " sheetId="11" r:id="rId11"/>
    <sheet name="intézményi összesítő" sheetId="12" r:id="rId12"/>
    <sheet name="engedélyezett álláshelyek" sheetId="13" r:id="rId13"/>
    <sheet name="tartalék" sheetId="14" r:id="rId14"/>
    <sheet name="1. sz tájékoztató t." sheetId="15" r:id="rId15"/>
    <sheet name="4.sz tájékoztató t." sheetId="16" r:id="rId16"/>
    <sheet name="5.sz. tájékoztató" sheetId="17" r:id="rId17"/>
    <sheet name="6.sz tájékoztató t." sheetId="18" r:id="rId18"/>
  </sheets>
  <definedNames>
    <definedName name="_xlnm.Print_Area" localSheetId="14">'1. sz tájékoztató t.'!$A$3:$E$123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  <definedName name="_xlnm.Print_Area" localSheetId="3">'1.4.sz.mell.'!$A$1:$C$127</definedName>
  </definedNames>
  <calcPr fullCalcOnLoad="1"/>
</workbook>
</file>

<file path=xl/sharedStrings.xml><?xml version="1.0" encoding="utf-8"?>
<sst xmlns="http://schemas.openxmlformats.org/spreadsheetml/2006/main" count="1993" uniqueCount="623">
  <si>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</si>
  <si>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</si>
  <si>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</si>
  <si>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</si>
  <si>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</si>
  <si>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2014. után</t>
  </si>
  <si>
    <t>Önkormányzaton kívüli EU-s projektekhez történő hozzájárulás 2013. évi előirányzat</t>
  </si>
  <si>
    <t>2011. évi tény</t>
  </si>
  <si>
    <t>2012. évi 
várható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</si>
  <si>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</si>
  <si>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</si>
  <si>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</si>
  <si>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</si>
  <si>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</si>
  <si>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</si>
  <si>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</si>
  <si>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</si>
  <si>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</si>
  <si>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</si>
  <si>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K I M U T A T Á S
a 2013. évben céljelleggel juttatott támogatásokról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</si>
  <si>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</si>
  <si>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</si>
  <si>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</si>
  <si>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</si>
  <si>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</si>
  <si>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</si>
  <si>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</si>
  <si>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</si>
  <si>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</si>
  <si>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</si>
  <si>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</si>
  <si>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</si>
  <si>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</si>
  <si>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</si>
  <si>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</si>
  <si>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</si>
  <si>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</si>
  <si>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</si>
  <si>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</si>
  <si>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</si>
  <si>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</si>
  <si>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</si>
  <si>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</si>
  <si>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</si>
  <si>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</si>
  <si>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</si>
  <si>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</si>
  <si>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</si>
  <si>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</si>
  <si>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</si>
  <si>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</si>
  <si>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</si>
  <si>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</si>
  <si>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</si>
  <si>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</si>
  <si>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</si>
  <si>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</si>
  <si>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</si>
  <si>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</si>
  <si>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Ezer forintban !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</si>
  <si>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</si>
  <si>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</si>
  <si>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</si>
  <si>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</si>
  <si>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</si>
  <si>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</si>
  <si>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</si>
  <si>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</si>
  <si>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</si>
  <si>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</si>
  <si>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</si>
  <si>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</si>
  <si>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</si>
  <si>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</si>
  <si>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</si>
  <si>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</si>
  <si>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</si>
  <si>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</si>
  <si>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</si>
  <si>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</si>
  <si>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</si>
  <si>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</si>
  <si>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</si>
  <si>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</si>
  <si>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</si>
  <si>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</si>
  <si>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</si>
  <si>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</si>
  <si>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</si>
  <si>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</si>
  <si>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</si>
  <si>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</si>
  <si>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</si>
  <si>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</si>
  <si>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</si>
  <si>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</si>
  <si>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</si>
  <si>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</si>
  <si>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</si>
  <si>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</si>
  <si>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</si>
  <si>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</si>
  <si>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</si>
  <si>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</si>
  <si>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</si>
  <si>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</si>
  <si>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</si>
  <si>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</si>
  <si>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</si>
  <si>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</si>
  <si>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</si>
  <si>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</si>
  <si>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</si>
  <si>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</si>
  <si>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</si>
  <si>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</si>
  <si>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</si>
  <si>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</si>
  <si>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</si>
  <si>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</si>
  <si>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</si>
  <si>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</si>
  <si>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</si>
  <si>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</si>
  <si>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</si>
  <si>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</si>
  <si>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</si>
  <si>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</si>
  <si>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</si>
  <si>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</si>
  <si>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</si>
  <si>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</si>
  <si>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</si>
  <si>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</si>
  <si>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</si>
  <si>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</si>
  <si>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</si>
  <si>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</si>
  <si>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</si>
  <si>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</si>
  <si>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</si>
  <si>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</si>
  <si>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</si>
  <si>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</si>
  <si>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</si>
  <si>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</si>
  <si>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</si>
  <si>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</si>
  <si>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</si>
  <si>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</si>
  <si>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</si>
  <si>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</si>
  <si>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</si>
  <si>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</si>
  <si>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</si>
  <si>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</si>
  <si>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</si>
  <si>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</si>
  <si>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</si>
  <si>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</si>
  <si>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</si>
  <si>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</si>
  <si>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</si>
  <si>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</si>
  <si>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</si>
  <si>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</si>
  <si>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</si>
  <si>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</si>
  <si>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</si>
  <si>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</si>
  <si>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</si>
  <si>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</si>
  <si>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</si>
  <si>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</si>
  <si>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</si>
  <si>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</si>
  <si>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</si>
  <si>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</si>
  <si>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</si>
  <si>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</si>
  <si>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</si>
  <si>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</si>
  <si>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</si>
  <si>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</si>
  <si>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</si>
  <si>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</si>
  <si>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</si>
  <si>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</si>
  <si>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</si>
  <si>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</si>
  <si>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</si>
  <si>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</si>
  <si>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</si>
  <si>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</si>
  <si>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</si>
  <si>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</si>
  <si>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</si>
  <si>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</si>
  <si>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</si>
  <si>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</si>
  <si>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</si>
  <si>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</si>
  <si>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</si>
  <si>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</si>
  <si>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</si>
  <si>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</si>
  <si>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</si>
  <si>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</si>
  <si>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</si>
  <si>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</si>
  <si>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</si>
  <si>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</si>
  <si>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</si>
  <si>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</si>
  <si>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</si>
  <si>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</si>
  <si>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</si>
  <si>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</si>
  <si>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</si>
  <si>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</si>
  <si>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</si>
  <si>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</si>
  <si>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</si>
  <si>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</si>
  <si>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</si>
  <si>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</si>
  <si>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</si>
  <si>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</si>
  <si>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</si>
  <si>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</si>
  <si>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</si>
  <si>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</si>
  <si>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</si>
  <si>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</si>
  <si>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</si>
  <si>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</si>
  <si>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</si>
  <si>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</si>
  <si>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</si>
  <si>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</si>
  <si>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</si>
  <si>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</si>
  <si>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2014.</t>
  </si>
  <si>
    <t>Feladat megnevezése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</si>
  <si>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</si>
  <si>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</si>
  <si>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</si>
  <si>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</si>
  <si>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</si>
  <si>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</si>
  <si>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</si>
  <si>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</si>
  <si>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</si>
  <si>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</si>
  <si>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</si>
  <si>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</si>
  <si>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</si>
  <si>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</si>
  <si>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</si>
  <si>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</si>
  <si>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</si>
  <si>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</si>
  <si>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</si>
  <si>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</si>
  <si>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</si>
  <si>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</si>
  <si>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</si>
  <si>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</si>
  <si>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</si>
  <si>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</si>
  <si>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</si>
  <si>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</si>
  <si>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</si>
  <si>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</si>
  <si>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</si>
  <si>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</si>
  <si>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</si>
  <si>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</si>
  <si>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</si>
  <si>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</si>
  <si>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</si>
  <si>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</si>
  <si>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</si>
  <si>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</si>
  <si>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</si>
  <si>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</si>
  <si>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</si>
  <si>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</si>
  <si>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</si>
  <si>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</si>
  <si>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</si>
  <si>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</si>
  <si>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</si>
  <si>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</si>
  <si>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</si>
  <si>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</si>
  <si>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</si>
  <si>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</si>
  <si>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</si>
  <si>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</si>
  <si>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</si>
  <si>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</si>
  <si>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</si>
  <si>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</si>
  <si>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</si>
  <si>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</si>
  <si>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</si>
  <si>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</si>
  <si>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</si>
  <si>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</si>
  <si>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</si>
  <si>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</si>
  <si>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</si>
  <si>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</si>
  <si>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</si>
  <si>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</si>
  <si>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</si>
  <si>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</si>
  <si>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</si>
  <si>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</si>
  <si>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</si>
  <si>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</si>
  <si>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</si>
  <si>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</si>
  <si>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</si>
  <si>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</si>
  <si>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</si>
  <si>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</si>
  <si>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</si>
  <si>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</si>
  <si>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</si>
  <si>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</si>
  <si>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</si>
  <si>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</si>
  <si>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</si>
  <si>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</si>
  <si>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</si>
  <si>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</si>
  <si>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</si>
  <si>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</si>
  <si>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</si>
  <si>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</si>
  <si>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</si>
  <si>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</si>
  <si>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</si>
  <si>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</si>
  <si>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</si>
  <si>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</si>
  <si>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</si>
  <si>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</si>
  <si>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</si>
  <si>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</si>
  <si>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</si>
  <si>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</si>
  <si>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</si>
  <si>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</si>
  <si>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</si>
  <si>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</si>
  <si>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</si>
  <si>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</si>
  <si>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</si>
  <si>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</si>
  <si>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</si>
  <si>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</si>
  <si>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</si>
  <si>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</si>
  <si>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</si>
  <si>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</si>
  <si>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</si>
  <si>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</si>
  <si>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</si>
  <si>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</si>
  <si>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</si>
  <si>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</si>
  <si>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</si>
  <si>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</si>
  <si>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</si>
  <si>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</si>
  <si>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</si>
  <si>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</si>
  <si>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</si>
  <si>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</si>
  <si>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</si>
  <si>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</si>
  <si>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</si>
  <si>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</si>
  <si>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</si>
  <si>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</si>
  <si>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</si>
  <si>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</si>
  <si>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</si>
  <si>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</si>
  <si>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</si>
  <si>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</si>
  <si>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</si>
  <si>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</si>
  <si>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</si>
  <si>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bevételi  és  kiadási  előirányzata  feladatonként</t>
  </si>
  <si>
    <t>adatok: eFt-ban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</si>
  <si>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</si>
  <si>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</si>
  <si>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</si>
  <si>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</si>
  <si>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</si>
  <si>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</si>
  <si>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</si>
  <si>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</si>
  <si>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</si>
  <si>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</si>
  <si>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</si>
  <si>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</si>
  <si>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</si>
  <si>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</si>
  <si>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</si>
  <si>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</si>
  <si>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</si>
  <si>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</si>
  <si>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</si>
  <si>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</si>
  <si>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</si>
  <si>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</si>
  <si>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Polg.Hiv. napelemes rendszer kiép.</t>
  </si>
  <si>
    <t>Út-autópálya építés-Kerékpárút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</si>
  <si>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</si>
  <si>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</si>
  <si>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</si>
  <si>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</si>
  <si>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</si>
  <si>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</si>
  <si>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</si>
  <si>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</si>
  <si>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</si>
  <si>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</si>
  <si>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</si>
  <si>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</si>
  <si>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</si>
  <si>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- Tűzoltóság támogatása</t>
  </si>
  <si>
    <t>- Polgárőrség támogatása</t>
  </si>
  <si>
    <t>Egyéb támogatások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</si>
  <si>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</si>
  <si>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</si>
  <si>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</si>
  <si>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</si>
  <si>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</si>
  <si>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</si>
  <si>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</si>
  <si>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</si>
  <si>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</si>
  <si>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</si>
  <si>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</si>
  <si>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</si>
  <si>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</si>
  <si>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</si>
  <si>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</si>
  <si>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</si>
  <si>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</si>
  <si>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</si>
  <si>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</si>
  <si>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</si>
  <si>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</si>
  <si>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</si>
  <si>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</si>
  <si>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</si>
  <si>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</si>
  <si>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</si>
  <si>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</si>
  <si>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</si>
  <si>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</si>
  <si>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</si>
  <si>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</si>
  <si>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</si>
  <si>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</si>
  <si>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Központi költségvetési befizetések</t>
  </si>
  <si>
    <t>- Le: intézményi támogatás</t>
  </si>
  <si>
    <t>- Civil Ház kialakítása</t>
  </si>
  <si>
    <t>Óvodai kazán felújítás</t>
  </si>
  <si>
    <t>- Polg. Hiv. akadálymentesítés</t>
  </si>
  <si>
    <t>Központi orvosi ügyelet kialakítása</t>
  </si>
  <si>
    <t>Váci M. Gimn. energetikai fejl.</t>
  </si>
  <si>
    <t>Egyéb m.n.s. építés-Strand körépület építés</t>
  </si>
  <si>
    <t>Társ.-i tevékenységekkel összefüggő ter. ig.</t>
  </si>
  <si>
    <t>Múzeum támogatása</t>
  </si>
  <si>
    <t>2011. év</t>
  </si>
  <si>
    <t>Közcélú foglalkoztatás</t>
  </si>
  <si>
    <t>Közhasznú foglalkoztatás</t>
  </si>
  <si>
    <t>Közterület rendjének fenntartása</t>
  </si>
  <si>
    <t>A Polgármesteri Hivatal 2013. évi költségvetésének</t>
  </si>
  <si>
    <t>Az önkormányzat 2013. évi költségvetésének</t>
  </si>
  <si>
    <t>Út-autópálya építés</t>
  </si>
  <si>
    <t>Egyéb m.n.s. ép.-Belterületi vízrendezés</t>
  </si>
  <si>
    <t>Zöldterület kezelés</t>
  </si>
  <si>
    <t>Egyéb m.n.s.közösségi társadalmi tev.tám.</t>
  </si>
  <si>
    <t>Közösségi társadalmi tevékenységek</t>
  </si>
  <si>
    <t>Kiemelt állami és önkormányzati rendezvények</t>
  </si>
  <si>
    <t>Aktív korúak ellátása</t>
  </si>
  <si>
    <t xml:space="preserve">Az önkormányzat intézményeinek </t>
  </si>
  <si>
    <t>Ellátot-</t>
  </si>
  <si>
    <t>Eng. állás-helyek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</si>
  <si>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</si>
  <si>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</si>
  <si>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</si>
  <si>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</si>
  <si>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Saját</t>
  </si>
  <si>
    <t>Önkorm.</t>
  </si>
  <si>
    <t>Előir.</t>
  </si>
  <si>
    <t>Személyi</t>
  </si>
  <si>
    <t>Szem. jutt.</t>
  </si>
  <si>
    <t>Dologi</t>
  </si>
  <si>
    <t>Ellátottak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</si>
  <si>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</si>
  <si>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</si>
  <si>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</si>
  <si>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</si>
  <si>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</si>
  <si>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</si>
  <si>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</si>
  <si>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</si>
  <si>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</si>
  <si>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</si>
  <si>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</si>
  <si>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</si>
  <si>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</si>
  <si>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</si>
  <si>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Intézmények összesen:</t>
  </si>
  <si>
    <t>Polgármesteri Hivatal</t>
  </si>
  <si>
    <t>Mindösszesen:</t>
  </si>
  <si>
    <t>Tiszavasvári Város belterületi vízrendezése</t>
  </si>
  <si>
    <t>6 db szennyvízbekötés az üdülő területén</t>
  </si>
  <si>
    <t>EOI tervek</t>
  </si>
  <si>
    <t>Városrehabilitációval kapcsolatos tervek elkészítése</t>
  </si>
  <si>
    <t>Tervek, programok</t>
  </si>
  <si>
    <t>Közfoglalkoztatás keretében gépek, felszerelések b.</t>
  </si>
  <si>
    <t>Ügyviteli, számítástechnikai eszközök beszerzése</t>
  </si>
  <si>
    <t>V. P.Múzeum felúj., akadályment., korszer. TIOP 1.2.2.</t>
  </si>
  <si>
    <t>V.P. Múzeum szoftverek, eszk. beszerz.TÁMOP 3.2.3.</t>
  </si>
  <si>
    <t>VK - új strukt. honlap kif., notebook besz. TÁMOP 3.2.4.</t>
  </si>
  <si>
    <t>Villamos energia hál. fejl. a Tiszavasvári Ált.Isk-ban</t>
  </si>
  <si>
    <t>FOTON kistraktorhoz fülke és hótoló adatper beszerzése</t>
  </si>
  <si>
    <t>Városi zöldter-hez kapcs. építm. lét., eszk. beszerz.</t>
  </si>
  <si>
    <t>Rotációs kapa beszerzése</t>
  </si>
  <si>
    <t>Férőhelybővítés és komplex fejlesztés az Óvodában</t>
  </si>
  <si>
    <t>Orvosi rendelő tetőszigetelése</t>
  </si>
  <si>
    <t>Férőhelybővítés és komplex fejlesztés a tiszavasvári Fülemüle Óvodában a minőségi nevelés érdekében ÉAOP-4.1.1/A/11</t>
  </si>
  <si>
    <t>Tiszavasvári Város belterületi vízrendezése ÁEOP-5.1.2/02-11</t>
  </si>
  <si>
    <t xml:space="preserve">Az önkormányzat és intézményeinek engedélyezett álláshelyei  </t>
  </si>
  <si>
    <t>Önkormányzat -közfoglalkoztatott</t>
  </si>
  <si>
    <t>Önkormányzat</t>
  </si>
  <si>
    <t>Intézmények összesen</t>
  </si>
  <si>
    <t>2013. évi költségvetése (a Polgármesteri Hivatal nélkül)</t>
  </si>
  <si>
    <t xml:space="preserve">Szennyvízcsatorna érdekeltségi hozzájárulás </t>
  </si>
  <si>
    <t>felhalmozási célú támogatás</t>
  </si>
  <si>
    <t>Sz-Sz-B M-i Szilárd Hulladékgazd. társ.támogatása</t>
  </si>
  <si>
    <t>működési célú támogatás</t>
  </si>
  <si>
    <t>Nyíregyháza és Térsége Hull.társ.műk.hozzájárulása</t>
  </si>
  <si>
    <t>Helyi tömegközlekedés támogatás</t>
  </si>
  <si>
    <t>Köztestületi Tűzoltóság támogatása</t>
  </si>
  <si>
    <t>Polgárőrség támogatása</t>
  </si>
  <si>
    <t>TTKT Munkaszervezet támogatása</t>
  </si>
  <si>
    <t>Polgármesteri keret</t>
  </si>
  <si>
    <t>TISZATÉR támogatás</t>
  </si>
  <si>
    <t>TÖOSZ támogatás</t>
  </si>
  <si>
    <t>LEADER Közösség támogatás</t>
  </si>
  <si>
    <t>TISZK támogatás</t>
  </si>
  <si>
    <t>Alapítványi iskola, óvoda támogatás</t>
  </si>
  <si>
    <t>TTKT  Egészségügyi Szolgáltató Központ tám.</t>
  </si>
  <si>
    <t>TTKT - orvosi ügyelet támogatása</t>
  </si>
  <si>
    <t>Tiszavasvári Sportegyesület támogatása</t>
  </si>
  <si>
    <t>Tiszavasvári Diáksport Egyesület támogatása</t>
  </si>
  <si>
    <t>Szabadidős Programszervező Egyesület támogatása</t>
  </si>
  <si>
    <t xml:space="preserve">Intézményfenntartási támogatás </t>
  </si>
  <si>
    <t>Az önkormányzatot 2013. évben várhatóan megillető</t>
  </si>
  <si>
    <t>normatív állami hozzájárulás</t>
  </si>
  <si>
    <t>Feladatmutató</t>
  </si>
  <si>
    <t>Állami hozzájárulás (Ft/fő/év)</t>
  </si>
  <si>
    <t>Számításba vehető összeg (Ft)</t>
  </si>
  <si>
    <t>Települési önkormányzatok feladatai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</si>
  <si>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</si>
  <si>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</si>
  <si>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</si>
  <si>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</si>
  <si>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</si>
  <si>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</si>
  <si>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Beszámítás összege</t>
  </si>
  <si>
    <t>2013.április 30.-ig nyújtott éves támogatás összesen</t>
  </si>
  <si>
    <t>Egyéb kötelező önkormányzati feladatok támogatása</t>
  </si>
  <si>
    <t>Lakott külterülettel kapcsolatos feladatok</t>
  </si>
  <si>
    <t xml:space="preserve">Pénzbeli szociális juttatások </t>
  </si>
  <si>
    <t>2013. január 1-től augusztus 31-ig</t>
  </si>
  <si>
    <t>Óvodai nevelés (napi 8 órát meghaladó nyitvatartás)</t>
  </si>
  <si>
    <t>Óvodapedagógusok elismert létszáma</t>
  </si>
  <si>
    <t>Óvodapedagógusok munkáját segítők létszáma</t>
  </si>
  <si>
    <t>2013. szeptember 1-től december 31-ig</t>
  </si>
  <si>
    <t xml:space="preserve"> Óvodai nevelés (napi 8 órát meghaladó nyitvatartás)</t>
  </si>
  <si>
    <t>Szociális juttatások, egyéb szolgáltatások</t>
  </si>
  <si>
    <t>- Kedvezményes óvodai, iskolai, kollégiumi étkeztetés</t>
  </si>
  <si>
    <t>Könyvtári, közművelődési feladatok támogatása</t>
  </si>
  <si>
    <t>Muzeális intézményi feladatok támogatása</t>
  </si>
  <si>
    <t>Normatív támogatások mindösszesen:</t>
  </si>
  <si>
    <t>9. melléklet</t>
  </si>
  <si>
    <t>10. melléklet</t>
  </si>
  <si>
    <t xml:space="preserve">Tiszavasvári Város Önkormányzata </t>
  </si>
  <si>
    <t>Előirányzat</t>
  </si>
  <si>
    <t>Céltartalékok:</t>
  </si>
  <si>
    <t>- Egyéb tartalék</t>
  </si>
  <si>
    <t>- Normatíva visszafizetés miatti tartalék</t>
  </si>
  <si>
    <t>- Önkormányzati létesítmények felújítási kerete F</t>
  </si>
  <si>
    <t>Céltartalékok összesen:</t>
  </si>
  <si>
    <t>Pénzforgalom nélküli kiadások összesen:</t>
  </si>
  <si>
    <t xml:space="preserve">2013. évi költségvetésében rendelkezésre álló tartalékok </t>
  </si>
  <si>
    <t xml:space="preserve">  Köztemető fenntartás</t>
  </si>
  <si>
    <t xml:space="preserve">- Lakásfelújítási Alap </t>
  </si>
  <si>
    <r>
      <t>11.</t>
    </r>
    <r>
      <rPr>
        <i/>
        <sz val="8"/>
        <rFont val="Times New Roman CE"/>
        <family val="1"/>
      </rPr>
      <t xml:space="preserve"> melléklet</t>
    </r>
  </si>
  <si>
    <t xml:space="preserve">2.1. melléklet a 4/2013. (II.15.) önkormányzati rendelethez     </t>
  </si>
  <si>
    <t xml:space="preserve">2.2. melléklet a 4/2013. (II.15.) önkormányzati rendelethez     </t>
  </si>
  <si>
    <t xml:space="preserve"> a 4/2013.(II.15.) önk. rendelethez</t>
  </si>
  <si>
    <t xml:space="preserve">  a 4/2013.(II.15.) önk. rendelethez</t>
  </si>
  <si>
    <t>a  4/2013. (II.15.) önk. rendelethez</t>
  </si>
  <si>
    <t>5. tájékoztató tábla a 4/2013.(II.15.) önkormányzati rendelethez</t>
  </si>
  <si>
    <r>
      <t>12.</t>
    </r>
    <r>
      <rPr>
        <i/>
        <sz val="8"/>
        <rFont val="Times New Roman CE"/>
        <family val="1"/>
      </rPr>
      <t xml:space="preserve"> mellékleta 4/2013.(II.15.) önkormányzati rendelethez</t>
    </r>
  </si>
  <si>
    <t xml:space="preserve"> 13. melléklet a 4/2013.(II.15.) önkormányzati rendelethez</t>
  </si>
  <si>
    <t>Támogatást megelőlegező rövid lejáratú hitel</t>
  </si>
  <si>
    <t>Cigány Közösségi Ház riasztórendszerrel történő felszerelése</t>
  </si>
  <si>
    <t>Felhalmozási tartalék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</si>
</sst>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76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b/>
      <sz val="9"/>
      <color indexed="5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sz val="9"/>
      <color indexed="16"/>
      <name val="Times New Roman CE"/>
      <family val="0"/>
    </font>
    <font>
      <i/>
      <sz val="9"/>
      <color indexed="48"/>
      <name val="Times New Roman CE"/>
      <family val="1"/>
    </font>
    <font>
      <sz val="9"/>
      <color indexed="50"/>
      <name val="Times New Roman CE"/>
      <family val="1"/>
    </font>
    <font>
      <sz val="9"/>
      <color indexed="16"/>
      <name val="Times New Roman CE"/>
      <family val="1"/>
    </font>
    <font>
      <i/>
      <sz val="9"/>
      <color indexed="50"/>
      <name val="Times New Roman CE"/>
      <family val="0"/>
    </font>
    <font>
      <i/>
      <sz val="9"/>
      <color indexed="61"/>
      <name val="Times New Roman CE"/>
      <family val="1"/>
    </font>
    <font>
      <i/>
      <sz val="9"/>
      <color indexed="16"/>
      <name val="Times New Roman CE"/>
      <family val="1"/>
    </font>
    <font>
      <sz val="9"/>
      <color indexed="60"/>
      <name val="Times New Roman CE"/>
      <family val="1"/>
    </font>
    <font>
      <sz val="10"/>
      <name val="Arial CE"/>
      <family val="0"/>
    </font>
    <font>
      <b/>
      <sz val="6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1"/>
    </font>
    <font>
      <b/>
      <sz val="8"/>
      <color indexed="10"/>
      <name val="Times New Roman CE"/>
      <family val="0"/>
    </font>
    <font>
      <sz val="8"/>
      <color indexed="10"/>
      <name val="Times New Roman CE"/>
      <family val="1"/>
    </font>
    <font>
      <b/>
      <i/>
      <sz val="9"/>
      <color indexed="10"/>
      <name val="Times New Roman CE"/>
      <family val="0"/>
    </font>
    <font>
      <b/>
      <sz val="10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0">
      <alignment/>
      <protection/>
    </xf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47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755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2" fillId="0" borderId="0" xfId="0" applyFont="1" applyFill="1" applyAlignment="1">
      <alignment horizontal="right"/>
    </xf>
    <xf numFmtId="0" fontId="3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Alignment="1" applyProtection="1">
      <alignment vertical="center" wrapText="1"/>
      <protection/>
    </xf>
    <xf numFmtId="0" fontId="14" fillId="0" borderId="10" xfId="62" applyFont="1" applyFill="1" applyBorder="1" applyAlignment="1" applyProtection="1">
      <alignment horizontal="left" vertical="center" wrapText="1" indent="1"/>
      <protection/>
    </xf>
    <xf numFmtId="0" fontId="14" fillId="0" borderId="11" xfId="62" applyFont="1" applyFill="1" applyBorder="1" applyAlignment="1" applyProtection="1">
      <alignment horizontal="left" vertical="center" wrapText="1" indent="1"/>
      <protection/>
    </xf>
    <xf numFmtId="0" fontId="14" fillId="0" borderId="12" xfId="62" applyFont="1" applyFill="1" applyBorder="1" applyAlignment="1" applyProtection="1">
      <alignment horizontal="left" vertical="center" wrapText="1" indent="1"/>
      <protection/>
    </xf>
    <xf numFmtId="0" fontId="14" fillId="0" borderId="13" xfId="62" applyFont="1" applyFill="1" applyBorder="1" applyAlignment="1" applyProtection="1">
      <alignment horizontal="left" vertical="center" wrapText="1" indent="1"/>
      <protection/>
    </xf>
    <xf numFmtId="0" fontId="14" fillId="0" borderId="14" xfId="62" applyFont="1" applyFill="1" applyBorder="1" applyAlignment="1" applyProtection="1">
      <alignment horizontal="left" vertical="center" wrapText="1" indent="1"/>
      <protection/>
    </xf>
    <xf numFmtId="0" fontId="14" fillId="0" borderId="15" xfId="62" applyFont="1" applyFill="1" applyBorder="1" applyAlignment="1" applyProtection="1">
      <alignment horizontal="left" vertical="center" wrapText="1" indent="1"/>
      <protection/>
    </xf>
    <xf numFmtId="0" fontId="14" fillId="0" borderId="16" xfId="62" applyFont="1" applyFill="1" applyBorder="1" applyAlignment="1" applyProtection="1">
      <alignment horizontal="left" vertical="center" wrapText="1" indent="1"/>
      <protection/>
    </xf>
    <xf numFmtId="49" fontId="14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62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2" applyFont="1" applyFill="1" applyBorder="1" applyAlignment="1" applyProtection="1">
      <alignment horizontal="left" vertical="center" wrapText="1" indent="1"/>
      <protection/>
    </xf>
    <xf numFmtId="0" fontId="12" fillId="0" borderId="24" xfId="62" applyFont="1" applyFill="1" applyBorder="1" applyAlignment="1" applyProtection="1">
      <alignment horizontal="left" vertical="center" wrapText="1" indent="1"/>
      <protection/>
    </xf>
    <xf numFmtId="0" fontId="12" fillId="0" borderId="25" xfId="62" applyFont="1" applyFill="1" applyBorder="1" applyAlignment="1" applyProtection="1">
      <alignment horizontal="left" vertical="center" wrapText="1" indent="1"/>
      <protection/>
    </xf>
    <xf numFmtId="0" fontId="12" fillId="0" borderId="26" xfId="62" applyFont="1" applyFill="1" applyBorder="1" applyAlignment="1" applyProtection="1">
      <alignment horizontal="left" vertical="center" wrapText="1" indent="1"/>
      <protection/>
    </xf>
    <xf numFmtId="0" fontId="15" fillId="0" borderId="25" xfId="62" applyFont="1" applyFill="1" applyBorder="1" applyAlignment="1" applyProtection="1">
      <alignment horizontal="left" vertical="center" wrapText="1" indent="1"/>
      <protection/>
    </xf>
    <xf numFmtId="0" fontId="4" fillId="0" borderId="24" xfId="62" applyFont="1" applyFill="1" applyBorder="1" applyAlignment="1" applyProtection="1">
      <alignment horizontal="center" vertical="center" wrapText="1"/>
      <protection/>
    </xf>
    <xf numFmtId="0" fontId="4" fillId="0" borderId="25" xfId="62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25" xfId="62" applyFont="1" applyFill="1" applyBorder="1" applyAlignment="1" applyProtection="1">
      <alignment vertical="center" wrapText="1"/>
      <protection/>
    </xf>
    <xf numFmtId="0" fontId="12" fillId="0" borderId="27" xfId="62" applyFont="1" applyFill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horizontal="left" vertical="center" indent="1"/>
      <protection locked="0"/>
    </xf>
    <xf numFmtId="3" fontId="14" fillId="0" borderId="28" xfId="0" applyNumberFormat="1" applyFont="1" applyBorder="1" applyAlignment="1" applyProtection="1">
      <alignment horizontal="right" vertical="center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14" fillId="0" borderId="29" xfId="0" applyNumberFormat="1" applyFont="1" applyBorder="1" applyAlignment="1" applyProtection="1">
      <alignment horizontal="righ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12" fillId="0" borderId="24" xfId="62" applyFont="1" applyFill="1" applyBorder="1" applyAlignment="1" applyProtection="1">
      <alignment horizontal="center" vertical="center" wrapText="1"/>
      <protection/>
    </xf>
    <xf numFmtId="0" fontId="12" fillId="0" borderId="25" xfId="62" applyFont="1" applyFill="1" applyBorder="1" applyAlignment="1" applyProtection="1">
      <alignment horizontal="center" vertical="center" wrapText="1"/>
      <protection/>
    </xf>
    <xf numFmtId="0" fontId="12" fillId="0" borderId="30" xfId="62" applyFont="1" applyFill="1" applyBorder="1" applyAlignment="1" applyProtection="1">
      <alignment horizontal="center" vertical="center" wrapText="1"/>
      <protection/>
    </xf>
    <xf numFmtId="0" fontId="4" fillId="0" borderId="25" xfId="64" applyFont="1" applyFill="1" applyBorder="1" applyAlignment="1" applyProtection="1">
      <alignment horizontal="left" vertical="center" indent="1"/>
      <protection/>
    </xf>
    <xf numFmtId="0" fontId="7" fillId="0" borderId="0" xfId="62" applyFill="1">
      <alignment/>
      <protection/>
    </xf>
    <xf numFmtId="0" fontId="4" fillId="0" borderId="30" xfId="62" applyFont="1" applyFill="1" applyBorder="1" applyAlignment="1" applyProtection="1">
      <alignment horizontal="center" vertical="center" wrapText="1"/>
      <protection/>
    </xf>
    <xf numFmtId="0" fontId="14" fillId="0" borderId="0" xfId="62" applyFont="1" applyFill="1">
      <alignment/>
      <protection/>
    </xf>
    <xf numFmtId="0" fontId="16" fillId="0" borderId="0" xfId="62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right" wrapTex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9" xfId="0" applyNumberFormat="1" applyFont="1" applyFill="1" applyBorder="1" applyAlignment="1" applyProtection="1">
      <alignment vertical="center" wrapText="1"/>
      <protection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6" xfId="0" applyNumberFormat="1" applyFont="1" applyFill="1" applyBorder="1" applyAlignment="1" applyProtection="1">
      <alignment vertical="center" wrapText="1"/>
      <protection locked="0"/>
    </xf>
    <xf numFmtId="164" fontId="11" fillId="0" borderId="32" xfId="0" applyNumberFormat="1" applyFont="1" applyFill="1" applyBorder="1" applyAlignment="1" applyProtection="1">
      <alignment vertical="center" wrapText="1"/>
      <protection/>
    </xf>
    <xf numFmtId="164" fontId="4" fillId="0" borderId="30" xfId="0" applyNumberFormat="1" applyFont="1" applyFill="1" applyBorder="1" applyAlignment="1" applyProtection="1">
      <alignment vertical="center" wrapText="1"/>
      <protection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9" xfId="0" applyNumberFormat="1" applyFont="1" applyFill="1" applyBorder="1" applyAlignment="1" applyProtection="1">
      <alignment horizontal="right" vertical="center" indent="1"/>
      <protection locked="0"/>
    </xf>
    <xf numFmtId="3" fontId="14" fillId="0" borderId="32" xfId="0" applyNumberFormat="1" applyFont="1" applyFill="1" applyBorder="1" applyAlignment="1" applyProtection="1">
      <alignment horizontal="right" vertical="center" indent="1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 applyProtection="1">
      <alignment vertical="center"/>
      <protection locked="0"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49" fontId="14" fillId="0" borderId="21" xfId="0" applyNumberFormat="1" applyFont="1" applyFill="1" applyBorder="1" applyAlignment="1" applyProtection="1">
      <alignment vertical="center"/>
      <protection locked="0"/>
    </xf>
    <xf numFmtId="3" fontId="14" fillId="0" borderId="16" xfId="0" applyNumberFormat="1" applyFont="1" applyFill="1" applyBorder="1" applyAlignment="1" applyProtection="1">
      <alignment vertical="center"/>
      <protection locked="0"/>
    </xf>
    <xf numFmtId="0" fontId="4" fillId="0" borderId="26" xfId="64" applyFont="1" applyFill="1" applyBorder="1" applyAlignment="1" applyProtection="1">
      <alignment horizontal="center" vertical="center" wrapText="1"/>
      <protection/>
    </xf>
    <xf numFmtId="0" fontId="4" fillId="0" borderId="27" xfId="64" applyFont="1" applyFill="1" applyBorder="1" applyAlignment="1" applyProtection="1">
      <alignment horizontal="center" vertical="center"/>
      <protection/>
    </xf>
    <xf numFmtId="0" fontId="4" fillId="0" borderId="34" xfId="64" applyFont="1" applyFill="1" applyBorder="1" applyAlignment="1" applyProtection="1">
      <alignment horizontal="center" vertical="center"/>
      <protection/>
    </xf>
    <xf numFmtId="0" fontId="7" fillId="0" borderId="0" xfId="64" applyFill="1" applyProtection="1">
      <alignment/>
      <protection/>
    </xf>
    <xf numFmtId="0" fontId="14" fillId="0" borderId="24" xfId="64" applyFont="1" applyFill="1" applyBorder="1" applyAlignment="1" applyProtection="1">
      <alignment horizontal="left" vertical="center" indent="1"/>
      <protection/>
    </xf>
    <xf numFmtId="0" fontId="7" fillId="0" borderId="0" xfId="64" applyFill="1" applyAlignment="1" applyProtection="1">
      <alignment vertical="center"/>
      <protection/>
    </xf>
    <xf numFmtId="0" fontId="14" fillId="0" borderId="17" xfId="64" applyFont="1" applyFill="1" applyBorder="1" applyAlignment="1" applyProtection="1">
      <alignment horizontal="left" vertical="center" indent="1"/>
      <protection/>
    </xf>
    <xf numFmtId="0" fontId="14" fillId="0" borderId="10" xfId="64" applyFont="1" applyFill="1" applyBorder="1" applyAlignment="1" applyProtection="1">
      <alignment horizontal="left" vertical="center" indent="1"/>
      <protection/>
    </xf>
    <xf numFmtId="164" fontId="14" fillId="0" borderId="10" xfId="64" applyNumberFormat="1" applyFont="1" applyFill="1" applyBorder="1" applyAlignment="1" applyProtection="1">
      <alignment vertical="center"/>
      <protection locked="0"/>
    </xf>
    <xf numFmtId="164" fontId="14" fillId="0" borderId="35" xfId="64" applyNumberFormat="1" applyFont="1" applyFill="1" applyBorder="1" applyAlignment="1" applyProtection="1">
      <alignment vertical="center"/>
      <protection/>
    </xf>
    <xf numFmtId="0" fontId="14" fillId="0" borderId="18" xfId="64" applyFont="1" applyFill="1" applyBorder="1" applyAlignment="1" applyProtection="1">
      <alignment horizontal="left" vertical="center" indent="1"/>
      <protection/>
    </xf>
    <xf numFmtId="164" fontId="14" fillId="0" borderId="11" xfId="64" applyNumberFormat="1" applyFont="1" applyFill="1" applyBorder="1" applyAlignment="1" applyProtection="1">
      <alignment vertical="center"/>
      <protection locked="0"/>
    </xf>
    <xf numFmtId="164" fontId="14" fillId="0" borderId="29" xfId="64" applyNumberFormat="1" applyFont="1" applyFill="1" applyBorder="1" applyAlignment="1" applyProtection="1">
      <alignment vertical="center"/>
      <protection/>
    </xf>
    <xf numFmtId="0" fontId="7" fillId="0" borderId="0" xfId="64" applyFill="1" applyAlignment="1" applyProtection="1">
      <alignment vertical="center"/>
      <protection locked="0"/>
    </xf>
    <xf numFmtId="164" fontId="14" fillId="0" borderId="13" xfId="64" applyNumberFormat="1" applyFont="1" applyFill="1" applyBorder="1" applyAlignment="1" applyProtection="1">
      <alignment vertical="center"/>
      <protection locked="0"/>
    </xf>
    <xf numFmtId="164" fontId="14" fillId="0" borderId="33" xfId="64" applyNumberFormat="1" applyFont="1" applyFill="1" applyBorder="1" applyAlignment="1" applyProtection="1">
      <alignment vertical="center"/>
      <protection/>
    </xf>
    <xf numFmtId="164" fontId="12" fillId="0" borderId="25" xfId="64" applyNumberFormat="1" applyFont="1" applyFill="1" applyBorder="1" applyAlignment="1" applyProtection="1">
      <alignment vertical="center"/>
      <protection/>
    </xf>
    <xf numFmtId="164" fontId="12" fillId="0" borderId="30" xfId="64" applyNumberFormat="1" applyFont="1" applyFill="1" applyBorder="1" applyAlignment="1" applyProtection="1">
      <alignment vertical="center"/>
      <protection/>
    </xf>
    <xf numFmtId="0" fontId="14" fillId="0" borderId="20" xfId="64" applyFont="1" applyFill="1" applyBorder="1" applyAlignment="1" applyProtection="1">
      <alignment horizontal="left" vertical="center" indent="1"/>
      <protection/>
    </xf>
    <xf numFmtId="0" fontId="12" fillId="0" borderId="24" xfId="64" applyFont="1" applyFill="1" applyBorder="1" applyAlignment="1" applyProtection="1">
      <alignment horizontal="left" vertical="center" indent="1"/>
      <protection/>
    </xf>
    <xf numFmtId="164" fontId="12" fillId="0" borderId="25" xfId="64" applyNumberFormat="1" applyFont="1" applyFill="1" applyBorder="1" applyProtection="1">
      <alignment/>
      <protection/>
    </xf>
    <xf numFmtId="164" fontId="12" fillId="0" borderId="30" xfId="64" applyNumberFormat="1" applyFont="1" applyFill="1" applyBorder="1" applyProtection="1">
      <alignment/>
      <protection/>
    </xf>
    <xf numFmtId="0" fontId="7" fillId="0" borderId="0" xfId="64" applyFill="1" applyProtection="1">
      <alignment/>
      <protection locked="0"/>
    </xf>
    <xf numFmtId="0" fontId="0" fillId="0" borderId="0" xfId="64" applyFont="1" applyFill="1" applyProtection="1">
      <alignment/>
      <protection/>
    </xf>
    <xf numFmtId="0" fontId="21" fillId="0" borderId="0" xfId="64" applyFont="1" applyFill="1" applyProtection="1">
      <alignment/>
      <protection locked="0"/>
    </xf>
    <xf numFmtId="0" fontId="3" fillId="0" borderId="0" xfId="64" applyFont="1" applyFill="1" applyProtection="1">
      <alignment/>
      <protection locked="0"/>
    </xf>
    <xf numFmtId="164" fontId="12" fillId="18" borderId="25" xfId="0" applyNumberFormat="1" applyFont="1" applyFill="1" applyBorder="1" applyAlignment="1" applyProtection="1">
      <alignment vertical="center" wrapText="1"/>
      <protection/>
    </xf>
    <xf numFmtId="164" fontId="4" fillId="18" borderId="25" xfId="0" applyNumberFormat="1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62" applyFont="1" applyFill="1" applyBorder="1" applyAlignment="1" applyProtection="1">
      <alignment horizontal="left" vertical="center" wrapText="1" indent="1"/>
      <protection/>
    </xf>
    <xf numFmtId="0" fontId="3" fillId="0" borderId="0" xfId="62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7" fillId="0" borderId="36" xfId="62" applyFill="1" applyBorder="1">
      <alignment/>
      <protection/>
    </xf>
    <xf numFmtId="0" fontId="2" fillId="0" borderId="37" xfId="0" applyFont="1" applyFill="1" applyBorder="1" applyAlignment="1" applyProtection="1">
      <alignment horizontal="right"/>
      <protection/>
    </xf>
    <xf numFmtId="164" fontId="13" fillId="0" borderId="37" xfId="62" applyNumberFormat="1" applyFont="1" applyFill="1" applyBorder="1" applyAlignment="1" applyProtection="1">
      <alignment horizontal="left" vertical="center"/>
      <protection/>
    </xf>
    <xf numFmtId="0" fontId="14" fillId="0" borderId="11" xfId="62" applyFont="1" applyFill="1" applyBorder="1" applyAlignment="1" applyProtection="1">
      <alignment horizontal="left" indent="6"/>
      <protection/>
    </xf>
    <xf numFmtId="0" fontId="14" fillId="0" borderId="11" xfId="62" applyFont="1" applyFill="1" applyBorder="1" applyAlignment="1" applyProtection="1">
      <alignment horizontal="left" vertical="center" wrapText="1" indent="6"/>
      <protection/>
    </xf>
    <xf numFmtId="0" fontId="14" fillId="0" borderId="16" xfId="62" applyFont="1" applyFill="1" applyBorder="1" applyAlignment="1" applyProtection="1">
      <alignment horizontal="left" vertical="center" wrapText="1" indent="6"/>
      <protection/>
    </xf>
    <xf numFmtId="0" fontId="14" fillId="0" borderId="38" xfId="62" applyFont="1" applyFill="1" applyBorder="1" applyAlignment="1" applyProtection="1">
      <alignment horizontal="left" vertical="center" wrapText="1" indent="6"/>
      <protection/>
    </xf>
    <xf numFmtId="0" fontId="0" fillId="0" borderId="0" xfId="62" applyFont="1" applyFill="1" applyBorder="1">
      <alignment/>
      <protection/>
    </xf>
    <xf numFmtId="0" fontId="4" fillId="0" borderId="39" xfId="62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left" vertical="center" wrapText="1"/>
      <protection/>
    </xf>
    <xf numFmtId="164" fontId="4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22" xfId="0" applyFont="1" applyBorder="1" applyAlignment="1" applyProtection="1">
      <alignment horizontal="right" vertical="center" indent="1"/>
      <protection/>
    </xf>
    <xf numFmtId="0" fontId="14" fillId="0" borderId="18" xfId="0" applyFont="1" applyBorder="1" applyAlignment="1" applyProtection="1">
      <alignment horizontal="right" vertical="center" indent="1"/>
      <protection/>
    </xf>
    <xf numFmtId="0" fontId="14" fillId="0" borderId="21" xfId="0" applyFont="1" applyBorder="1" applyAlignment="1" applyProtection="1">
      <alignment horizontal="right" vertical="center" indent="1"/>
      <protection/>
    </xf>
    <xf numFmtId="164" fontId="0" fillId="19" borderId="40" xfId="0" applyNumberFormat="1" applyFont="1" applyFill="1" applyBorder="1" applyAlignment="1" applyProtection="1">
      <alignment horizontal="left" vertical="center" wrapText="1" indent="2"/>
      <protection/>
    </xf>
    <xf numFmtId="3" fontId="1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49" fontId="14" fillId="0" borderId="22" xfId="0" applyNumberFormat="1" applyFont="1" applyFill="1" applyBorder="1" applyAlignment="1" applyProtection="1">
      <alignment vertical="center"/>
      <protection/>
    </xf>
    <xf numFmtId="3" fontId="14" fillId="0" borderId="28" xfId="0" applyNumberFormat="1" applyFont="1" applyFill="1" applyBorder="1" applyAlignment="1" applyProtection="1">
      <alignment vertical="center"/>
      <protection/>
    </xf>
    <xf numFmtId="49" fontId="20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0" fillId="0" borderId="29" xfId="0" applyNumberFormat="1" applyFont="1" applyFill="1" applyBorder="1" applyAlignment="1" applyProtection="1">
      <alignment vertical="center"/>
      <protection/>
    </xf>
    <xf numFmtId="49" fontId="14" fillId="0" borderId="18" xfId="0" applyNumberFormat="1" applyFont="1" applyFill="1" applyBorder="1" applyAlignment="1" applyProtection="1">
      <alignment vertical="center"/>
      <protection/>
    </xf>
    <xf numFmtId="3" fontId="14" fillId="0" borderId="29" xfId="0" applyNumberFormat="1" applyFont="1" applyFill="1" applyBorder="1" applyAlignment="1" applyProtection="1">
      <alignment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3" fontId="14" fillId="0" borderId="25" xfId="0" applyNumberFormat="1" applyFont="1" applyFill="1" applyBorder="1" applyAlignment="1" applyProtection="1">
      <alignment vertical="center"/>
      <protection/>
    </xf>
    <xf numFmtId="3" fontId="14" fillId="0" borderId="30" xfId="0" applyNumberFormat="1" applyFont="1" applyFill="1" applyBorder="1" applyAlignment="1" applyProtection="1">
      <alignment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164" fontId="12" fillId="0" borderId="39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41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6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64" applyFont="1" applyFill="1" applyBorder="1" applyAlignment="1" applyProtection="1">
      <alignment horizontal="left" vertical="center" indent="1"/>
      <protection/>
    </xf>
    <xf numFmtId="0" fontId="14" fillId="0" borderId="13" xfId="64" applyFont="1" applyFill="1" applyBorder="1" applyAlignment="1" applyProtection="1">
      <alignment horizontal="left" vertical="center" wrapText="1" indent="1"/>
      <protection/>
    </xf>
    <xf numFmtId="0" fontId="14" fillId="0" borderId="11" xfId="64" applyFont="1" applyFill="1" applyBorder="1" applyAlignment="1" applyProtection="1">
      <alignment horizontal="left" vertical="center" wrapText="1" indent="1"/>
      <protection/>
    </xf>
    <xf numFmtId="0" fontId="14" fillId="0" borderId="13" xfId="64" applyFont="1" applyFill="1" applyBorder="1" applyAlignment="1" applyProtection="1">
      <alignment horizontal="left" vertical="center" indent="1"/>
      <protection/>
    </xf>
    <xf numFmtId="0" fontId="4" fillId="0" borderId="25" xfId="64" applyFont="1" applyFill="1" applyBorder="1" applyAlignment="1" applyProtection="1">
      <alignment horizontal="left" indent="1"/>
      <protection/>
    </xf>
    <xf numFmtId="164" fontId="20" fillId="0" borderId="41" xfId="62" applyNumberFormat="1" applyFont="1" applyFill="1" applyBorder="1" applyAlignment="1" applyProtection="1">
      <alignment horizontal="right" vertical="center" wrapText="1" indent="1"/>
      <protection/>
    </xf>
    <xf numFmtId="164" fontId="20" fillId="0" borderId="43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43" xfId="6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5" xfId="62" applyFont="1" applyFill="1" applyBorder="1" applyAlignment="1" applyProtection="1">
      <alignment horizontal="left" vertical="center" wrapText="1" indent="1"/>
      <protection/>
    </xf>
    <xf numFmtId="49" fontId="14" fillId="0" borderId="46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47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48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62" applyFont="1" applyFill="1" applyBorder="1" applyAlignment="1" applyProtection="1">
      <alignment horizontal="left" vertical="center" wrapText="1" indent="1"/>
      <protection/>
    </xf>
    <xf numFmtId="0" fontId="15" fillId="0" borderId="10" xfId="62" applyFont="1" applyFill="1" applyBorder="1" applyAlignment="1" applyProtection="1">
      <alignment horizontal="left" vertical="center" wrapText="1" indent="1"/>
      <protection/>
    </xf>
    <xf numFmtId="0" fontId="7" fillId="0" borderId="0" xfId="62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3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8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8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24" fillId="0" borderId="25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3" fillId="0" borderId="24" xfId="0" applyNumberFormat="1" applyFont="1" applyBorder="1" applyAlignment="1" applyProtection="1">
      <alignment horizontal="left" vertical="center" wrapText="1" indent="1"/>
      <protection/>
    </xf>
    <xf numFmtId="0" fontId="12" fillId="0" borderId="30" xfId="62" applyFont="1" applyFill="1" applyBorder="1" applyAlignment="1" applyProtection="1">
      <alignment horizontal="right" vertical="center" wrapText="1" indent="1"/>
      <protection/>
    </xf>
    <xf numFmtId="164" fontId="12" fillId="0" borderId="34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2" applyNumberFormat="1" applyFont="1" applyFill="1" applyBorder="1" applyAlignment="1" applyProtection="1">
      <alignment horizontal="right" vertical="center" wrapText="1" indent="1"/>
      <protection/>
    </xf>
    <xf numFmtId="164" fontId="20" fillId="0" borderId="33" xfId="62" applyNumberFormat="1" applyFont="1" applyFill="1" applyBorder="1" applyAlignment="1" applyProtection="1">
      <alignment horizontal="right" vertical="center" wrapText="1" indent="1"/>
      <protection/>
    </xf>
    <xf numFmtId="164" fontId="20" fillId="0" borderId="29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0" xfId="0" applyNumberFormat="1" applyFont="1" applyBorder="1" applyAlignment="1" applyProtection="1">
      <alignment horizontal="right" vertical="center" wrapText="1" indent="1"/>
      <protection/>
    </xf>
    <xf numFmtId="0" fontId="17" fillId="0" borderId="30" xfId="0" applyFont="1" applyBorder="1" applyAlignment="1" applyProtection="1" quotePrefix="1">
      <alignment horizontal="right" vertical="center" wrapText="1" indent="1"/>
      <protection locked="0"/>
    </xf>
    <xf numFmtId="164" fontId="12" fillId="0" borderId="50" xfId="62" applyNumberFormat="1" applyFont="1" applyFill="1" applyBorder="1" applyAlignment="1" applyProtection="1">
      <alignment horizontal="right" vertical="center" wrapText="1" indent="1"/>
      <protection/>
    </xf>
    <xf numFmtId="0" fontId="18" fillId="0" borderId="30" xfId="0" applyFont="1" applyBorder="1" applyAlignment="1" applyProtection="1">
      <alignment horizontal="right" vertical="center" wrapText="1" indent="1"/>
      <protection/>
    </xf>
    <xf numFmtId="0" fontId="2" fillId="0" borderId="37" xfId="0" applyFont="1" applyFill="1" applyBorder="1" applyAlignment="1" applyProtection="1">
      <alignment horizontal="right" vertical="center"/>
      <protection/>
    </xf>
    <xf numFmtId="164" fontId="12" fillId="0" borderId="31" xfId="62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30" xfId="62" applyNumberFormat="1" applyFont="1" applyFill="1" applyBorder="1" applyAlignment="1" applyProtection="1">
      <alignment horizontal="right" vertical="center" wrapText="1" indent="1"/>
      <protection/>
    </xf>
    <xf numFmtId="0" fontId="18" fillId="0" borderId="33" xfId="0" applyFont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right" vertical="center" wrapText="1" indent="1"/>
      <protection locked="0"/>
    </xf>
    <xf numFmtId="0" fontId="18" fillId="0" borderId="3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Border="1" applyAlignment="1" applyProtection="1">
      <alignment horizontal="right" vertical="center"/>
      <protection/>
    </xf>
    <xf numFmtId="0" fontId="7" fillId="0" borderId="0" xfId="62" applyFill="1" applyAlignment="1">
      <alignment/>
      <protection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4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5" xfId="62" applyFont="1" applyFill="1" applyBorder="1" applyAlignment="1" applyProtection="1">
      <alignment horizontal="center" vertical="center" wrapText="1"/>
      <protection/>
    </xf>
    <xf numFmtId="0" fontId="3" fillId="0" borderId="55" xfId="62" applyFont="1" applyFill="1" applyBorder="1" applyAlignment="1" applyProtection="1">
      <alignment vertical="center" wrapText="1"/>
      <protection/>
    </xf>
    <xf numFmtId="164" fontId="3" fillId="0" borderId="55" xfId="62" applyNumberFormat="1" applyFont="1" applyFill="1" applyBorder="1" applyAlignment="1" applyProtection="1">
      <alignment horizontal="right" vertical="center" wrapText="1" indent="1"/>
      <protection/>
    </xf>
    <xf numFmtId="0" fontId="14" fillId="0" borderId="55" xfId="62" applyFont="1" applyFill="1" applyBorder="1" applyAlignment="1" applyProtection="1">
      <alignment horizontal="right" vertical="center" wrapText="1" indent="1"/>
      <protection locked="0"/>
    </xf>
    <xf numFmtId="164" fontId="14" fillId="0" borderId="55" xfId="62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Alignment="1">
      <alignment horizontal="center" wrapText="1"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3" fillId="0" borderId="13" xfId="0" applyFont="1" applyBorder="1" applyAlignment="1" applyProtection="1">
      <alignment horizontal="left" vertical="center" wrapText="1" indent="1"/>
      <protection/>
    </xf>
    <xf numFmtId="0" fontId="19" fillId="0" borderId="38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18" fillId="0" borderId="38" xfId="0" applyFont="1" applyBorder="1" applyAlignment="1" applyProtection="1" quotePrefix="1">
      <alignment horizontal="left" vertical="center" wrapText="1" indent="6"/>
      <protection/>
    </xf>
    <xf numFmtId="0" fontId="23" fillId="0" borderId="25" xfId="0" applyFont="1" applyBorder="1" applyAlignment="1" applyProtection="1">
      <alignment horizontal="left" vertical="center" wrapText="1" indent="1"/>
      <protection/>
    </xf>
    <xf numFmtId="0" fontId="7" fillId="0" borderId="0" xfId="62" applyFont="1" applyFill="1" applyProtection="1">
      <alignment/>
      <protection/>
    </xf>
    <xf numFmtId="0" fontId="7" fillId="0" borderId="0" xfId="62" applyFont="1" applyFill="1" applyAlignment="1" applyProtection="1">
      <alignment horizontal="right" vertical="center" indent="1"/>
      <protection/>
    </xf>
    <xf numFmtId="0" fontId="1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7" fillId="0" borderId="0" xfId="62" applyFont="1" applyFill="1">
      <alignment/>
      <protection/>
    </xf>
    <xf numFmtId="0" fontId="7" fillId="0" borderId="0" xfId="62" applyFont="1" applyFill="1" applyAlignment="1">
      <alignment horizontal="right" vertical="center" indent="1"/>
      <protection/>
    </xf>
    <xf numFmtId="164" fontId="12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0" applyNumberFormat="1" applyFont="1" applyBorder="1" applyAlignment="1" applyProtection="1">
      <alignment horizontal="right" vertical="center" wrapText="1" indent="1"/>
      <protection/>
    </xf>
    <xf numFmtId="164" fontId="20" fillId="0" borderId="30" xfId="62" applyNumberFormat="1" applyFont="1" applyFill="1" applyBorder="1" applyAlignment="1" applyProtection="1">
      <alignment horizontal="right" vertical="center" wrapText="1" indent="1"/>
      <protection/>
    </xf>
    <xf numFmtId="164" fontId="20" fillId="0" borderId="30" xfId="62" applyNumberFormat="1" applyFont="1" applyFill="1" applyBorder="1" applyAlignment="1" applyProtection="1">
      <alignment horizontal="righ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3" xfId="62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38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2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38" xfId="6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3" xfId="0" applyFont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horizontal="right" vertical="center" wrapText="1" indent="1"/>
      <protection locked="0"/>
    </xf>
    <xf numFmtId="164" fontId="19" fillId="0" borderId="25" xfId="0" applyNumberFormat="1" applyFont="1" applyBorder="1" applyAlignment="1" applyProtection="1">
      <alignment horizontal="right" vertical="center" wrapText="1" indent="1"/>
      <protection/>
    </xf>
    <xf numFmtId="0" fontId="17" fillId="0" borderId="25" xfId="0" applyFont="1" applyBorder="1" applyAlignment="1" applyProtection="1" quotePrefix="1">
      <alignment horizontal="right" vertical="center" wrapText="1" indent="1"/>
      <protection locked="0"/>
    </xf>
    <xf numFmtId="0" fontId="4" fillId="0" borderId="57" xfId="62" applyFont="1" applyFill="1" applyBorder="1" applyAlignment="1" applyProtection="1">
      <alignment horizontal="center" vertical="center" wrapText="1"/>
      <protection/>
    </xf>
    <xf numFmtId="0" fontId="47" fillId="0" borderId="0" xfId="60">
      <alignment/>
      <protection/>
    </xf>
    <xf numFmtId="0" fontId="14" fillId="0" borderId="0" xfId="60" applyFont="1">
      <alignment/>
      <protection/>
    </xf>
    <xf numFmtId="0" fontId="12" fillId="0" borderId="0" xfId="60" applyFont="1">
      <alignment/>
      <protection/>
    </xf>
    <xf numFmtId="0" fontId="50" fillId="0" borderId="0" xfId="60" applyFont="1">
      <alignment/>
      <protection/>
    </xf>
    <xf numFmtId="0" fontId="0" fillId="0" borderId="0" xfId="60" applyFont="1">
      <alignment/>
      <protection/>
    </xf>
    <xf numFmtId="0" fontId="13" fillId="0" borderId="0" xfId="60" applyFont="1" applyAlignment="1">
      <alignment horizontal="right"/>
      <protection/>
    </xf>
    <xf numFmtId="49" fontId="51" fillId="0" borderId="0" xfId="60" applyNumberFormat="1" applyFont="1" applyAlignment="1">
      <alignment horizontal="centerContinuous"/>
      <protection/>
    </xf>
    <xf numFmtId="0" fontId="14" fillId="0" borderId="0" xfId="60" applyFont="1" applyAlignment="1">
      <alignment horizontal="centerContinuous"/>
      <protection/>
    </xf>
    <xf numFmtId="0" fontId="12" fillId="0" borderId="0" xfId="60" applyFont="1" applyAlignment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1" fillId="0" borderId="0" xfId="60" applyFont="1" applyAlignment="1">
      <alignment horizontal="centerContinuous"/>
      <protection/>
    </xf>
    <xf numFmtId="0" fontId="51" fillId="0" borderId="0" xfId="60" applyFont="1" applyAlignment="1">
      <alignment horizontal="centerContinuous"/>
      <protection/>
    </xf>
    <xf numFmtId="0" fontId="52" fillId="0" borderId="0" xfId="60" applyFont="1" applyAlignment="1">
      <alignment horizontal="centerContinuous"/>
      <protection/>
    </xf>
    <xf numFmtId="0" fontId="3" fillId="0" borderId="58" xfId="60" applyFont="1" applyBorder="1">
      <alignment/>
      <protection/>
    </xf>
    <xf numFmtId="0" fontId="3" fillId="0" borderId="55" xfId="60" applyFont="1" applyBorder="1" applyAlignment="1">
      <alignment horizontal="center"/>
      <protection/>
    </xf>
    <xf numFmtId="0" fontId="13" fillId="0" borderId="36" xfId="60" applyFont="1" applyBorder="1" applyAlignment="1">
      <alignment horizontal="center"/>
      <protection/>
    </xf>
    <xf numFmtId="0" fontId="4" fillId="0" borderId="21" xfId="60" applyFont="1" applyBorder="1" applyAlignment="1">
      <alignment horizontal="center"/>
      <protection/>
    </xf>
    <xf numFmtId="0" fontId="4" fillId="0" borderId="16" xfId="60" applyFont="1" applyBorder="1" applyAlignment="1">
      <alignment horizontal="center"/>
      <protection/>
    </xf>
    <xf numFmtId="0" fontId="4" fillId="0" borderId="32" xfId="60" applyFont="1" applyBorder="1" applyAlignment="1">
      <alignment horizontal="center"/>
      <protection/>
    </xf>
    <xf numFmtId="0" fontId="4" fillId="0" borderId="54" xfId="60" applyFont="1" applyBorder="1" applyAlignment="1">
      <alignment horizontal="center"/>
      <protection/>
    </xf>
    <xf numFmtId="0" fontId="11" fillId="0" borderId="59" xfId="60" applyFont="1" applyBorder="1">
      <alignment/>
      <protection/>
    </xf>
    <xf numFmtId="0" fontId="4" fillId="0" borderId="17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35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3" fontId="4" fillId="0" borderId="22" xfId="60" applyNumberFormat="1" applyFont="1" applyBorder="1" applyAlignment="1">
      <alignment horizontal="center"/>
      <protection/>
    </xf>
    <xf numFmtId="3" fontId="4" fillId="0" borderId="14" xfId="60" applyNumberFormat="1" applyFont="1" applyBorder="1" applyAlignment="1">
      <alignment horizontal="center"/>
      <protection/>
    </xf>
    <xf numFmtId="3" fontId="11" fillId="0" borderId="14" xfId="60" applyNumberFormat="1" applyFont="1" applyBorder="1" applyAlignment="1">
      <alignment horizontal="right"/>
      <protection/>
    </xf>
    <xf numFmtId="3" fontId="11" fillId="0" borderId="14" xfId="60" applyNumberFormat="1" applyFont="1" applyBorder="1" applyAlignment="1">
      <alignment horizontal="center"/>
      <protection/>
    </xf>
    <xf numFmtId="3" fontId="4" fillId="0" borderId="28" xfId="60" applyNumberFormat="1" applyFont="1" applyBorder="1">
      <alignment/>
      <protection/>
    </xf>
    <xf numFmtId="3" fontId="4" fillId="0" borderId="55" xfId="60" applyNumberFormat="1" applyFont="1" applyBorder="1">
      <alignment/>
      <protection/>
    </xf>
    <xf numFmtId="3" fontId="11" fillId="0" borderId="22" xfId="60" applyNumberFormat="1" applyFont="1" applyBorder="1" applyAlignment="1">
      <alignment horizontal="right"/>
      <protection/>
    </xf>
    <xf numFmtId="3" fontId="11" fillId="0" borderId="14" xfId="60" applyNumberFormat="1" applyFont="1" applyBorder="1" applyAlignment="1">
      <alignment/>
      <protection/>
    </xf>
    <xf numFmtId="0" fontId="49" fillId="0" borderId="0" xfId="60" applyFont="1">
      <alignment/>
      <protection/>
    </xf>
    <xf numFmtId="0" fontId="11" fillId="0" borderId="47" xfId="60" applyFont="1" applyBorder="1">
      <alignment/>
      <protection/>
    </xf>
    <xf numFmtId="3" fontId="11" fillId="0" borderId="18" xfId="60" applyNumberFormat="1" applyFont="1" applyBorder="1">
      <alignment/>
      <protection/>
    </xf>
    <xf numFmtId="3" fontId="11" fillId="0" borderId="11" xfId="60" applyNumberFormat="1" applyFont="1" applyBorder="1">
      <alignment/>
      <protection/>
    </xf>
    <xf numFmtId="3" fontId="4" fillId="0" borderId="29" xfId="60" applyNumberFormat="1" applyFont="1" applyBorder="1">
      <alignment/>
      <protection/>
    </xf>
    <xf numFmtId="3" fontId="4" fillId="0" borderId="54" xfId="60" applyNumberFormat="1" applyFont="1" applyBorder="1">
      <alignment/>
      <protection/>
    </xf>
    <xf numFmtId="0" fontId="11" fillId="0" borderId="47" xfId="60" applyFont="1" applyBorder="1">
      <alignment/>
      <protection/>
    </xf>
    <xf numFmtId="3" fontId="53" fillId="0" borderId="18" xfId="60" applyNumberFormat="1" applyFont="1" applyBorder="1">
      <alignment/>
      <protection/>
    </xf>
    <xf numFmtId="0" fontId="4" fillId="0" borderId="47" xfId="60" applyFont="1" applyBorder="1">
      <alignment/>
      <protection/>
    </xf>
    <xf numFmtId="3" fontId="4" fillId="0" borderId="18" xfId="60" applyNumberFormat="1" applyFont="1" applyBorder="1">
      <alignment/>
      <protection/>
    </xf>
    <xf numFmtId="3" fontId="4" fillId="0" borderId="11" xfId="60" applyNumberFormat="1" applyFont="1" applyBorder="1">
      <alignment/>
      <protection/>
    </xf>
    <xf numFmtId="49" fontId="54" fillId="0" borderId="47" xfId="60" applyNumberFormat="1" applyFont="1" applyBorder="1">
      <alignment/>
      <protection/>
    </xf>
    <xf numFmtId="3" fontId="54" fillId="0" borderId="18" xfId="60" applyNumberFormat="1" applyFont="1" applyBorder="1">
      <alignment/>
      <protection/>
    </xf>
    <xf numFmtId="3" fontId="54" fillId="0" borderId="11" xfId="60" applyNumberFormat="1" applyFont="1" applyBorder="1">
      <alignment/>
      <protection/>
    </xf>
    <xf numFmtId="3" fontId="55" fillId="0" borderId="11" xfId="60" applyNumberFormat="1" applyFont="1" applyBorder="1">
      <alignment/>
      <protection/>
    </xf>
    <xf numFmtId="3" fontId="13" fillId="0" borderId="29" xfId="60" applyNumberFormat="1" applyFont="1" applyBorder="1">
      <alignment/>
      <protection/>
    </xf>
    <xf numFmtId="3" fontId="54" fillId="0" borderId="15" xfId="60" applyNumberFormat="1" applyFont="1" applyBorder="1">
      <alignment/>
      <protection/>
    </xf>
    <xf numFmtId="3" fontId="13" fillId="0" borderId="11" xfId="60" applyNumberFormat="1" applyFont="1" applyBorder="1">
      <alignment/>
      <protection/>
    </xf>
    <xf numFmtId="49" fontId="11" fillId="0" borderId="47" xfId="60" applyNumberFormat="1" applyFont="1" applyBorder="1">
      <alignment/>
      <protection/>
    </xf>
    <xf numFmtId="3" fontId="11" fillId="0" borderId="11" xfId="60" applyNumberFormat="1" applyFont="1" applyBorder="1">
      <alignment/>
      <protection/>
    </xf>
    <xf numFmtId="3" fontId="53" fillId="0" borderId="11" xfId="60" applyNumberFormat="1" applyFont="1" applyBorder="1">
      <alignment/>
      <protection/>
    </xf>
    <xf numFmtId="3" fontId="4" fillId="0" borderId="29" xfId="60" applyNumberFormat="1" applyFont="1" applyBorder="1">
      <alignment/>
      <protection/>
    </xf>
    <xf numFmtId="3" fontId="11" fillId="0" borderId="18" xfId="60" applyNumberFormat="1" applyFont="1" applyBorder="1">
      <alignment/>
      <protection/>
    </xf>
    <xf numFmtId="3" fontId="56" fillId="0" borderId="11" xfId="60" applyNumberFormat="1" applyFont="1" applyBorder="1">
      <alignment/>
      <protection/>
    </xf>
    <xf numFmtId="3" fontId="56" fillId="0" borderId="18" xfId="60" applyNumberFormat="1" applyFont="1" applyBorder="1">
      <alignment/>
      <protection/>
    </xf>
    <xf numFmtId="3" fontId="13" fillId="0" borderId="54" xfId="60" applyNumberFormat="1" applyFont="1" applyBorder="1">
      <alignment/>
      <protection/>
    </xf>
    <xf numFmtId="49" fontId="11" fillId="0" borderId="47" xfId="60" applyNumberFormat="1" applyFont="1" applyBorder="1">
      <alignment/>
      <protection/>
    </xf>
    <xf numFmtId="3" fontId="57" fillId="0" borderId="18" xfId="60" applyNumberFormat="1" applyFont="1" applyBorder="1">
      <alignment/>
      <protection/>
    </xf>
    <xf numFmtId="3" fontId="54" fillId="0" borderId="11" xfId="60" applyNumberFormat="1" applyFont="1" applyBorder="1">
      <alignment/>
      <protection/>
    </xf>
    <xf numFmtId="3" fontId="58" fillId="0" borderId="11" xfId="60" applyNumberFormat="1" applyFont="1" applyBorder="1">
      <alignment/>
      <protection/>
    </xf>
    <xf numFmtId="3" fontId="4" fillId="0" borderId="11" xfId="60" applyNumberFormat="1" applyFont="1" applyBorder="1">
      <alignment/>
      <protection/>
    </xf>
    <xf numFmtId="0" fontId="0" fillId="0" borderId="18" xfId="60" applyFont="1" applyBorder="1">
      <alignment/>
      <protection/>
    </xf>
    <xf numFmtId="0" fontId="11" fillId="0" borderId="60" xfId="60" applyFont="1" applyBorder="1">
      <alignment/>
      <protection/>
    </xf>
    <xf numFmtId="3" fontId="54" fillId="0" borderId="23" xfId="60" applyNumberFormat="1" applyFont="1" applyBorder="1">
      <alignment/>
      <protection/>
    </xf>
    <xf numFmtId="3" fontId="54" fillId="0" borderId="38" xfId="60" applyNumberFormat="1" applyFont="1" applyBorder="1">
      <alignment/>
      <protection/>
    </xf>
    <xf numFmtId="3" fontId="54" fillId="0" borderId="38" xfId="60" applyNumberFormat="1" applyFont="1" applyBorder="1">
      <alignment/>
      <protection/>
    </xf>
    <xf numFmtId="3" fontId="4" fillId="0" borderId="49" xfId="60" applyNumberFormat="1" applyFont="1" applyBorder="1">
      <alignment/>
      <protection/>
    </xf>
    <xf numFmtId="3" fontId="13" fillId="0" borderId="61" xfId="60" applyNumberFormat="1" applyFont="1" applyBorder="1">
      <alignment/>
      <protection/>
    </xf>
    <xf numFmtId="3" fontId="11" fillId="0" borderId="23" xfId="60" applyNumberFormat="1" applyFont="1" applyBorder="1">
      <alignment/>
      <protection/>
    </xf>
    <xf numFmtId="3" fontId="11" fillId="0" borderId="38" xfId="60" applyNumberFormat="1" applyFont="1" applyBorder="1">
      <alignment/>
      <protection/>
    </xf>
    <xf numFmtId="0" fontId="4" fillId="0" borderId="36" xfId="60" applyFont="1" applyBorder="1" applyAlignment="1">
      <alignment horizontal="center"/>
      <protection/>
    </xf>
    <xf numFmtId="0" fontId="4" fillId="0" borderId="21" xfId="60" applyFont="1" applyBorder="1" applyAlignment="1">
      <alignment horizontal="center"/>
      <protection/>
    </xf>
    <xf numFmtId="0" fontId="4" fillId="0" borderId="16" xfId="60" applyFont="1" applyBorder="1" applyAlignment="1">
      <alignment horizontal="center"/>
      <protection/>
    </xf>
    <xf numFmtId="0" fontId="4" fillId="0" borderId="32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35" xfId="60" applyFont="1" applyBorder="1" applyAlignment="1">
      <alignment horizontal="center"/>
      <protection/>
    </xf>
    <xf numFmtId="3" fontId="54" fillId="0" borderId="18" xfId="60" applyNumberFormat="1" applyFont="1" applyBorder="1">
      <alignment/>
      <protection/>
    </xf>
    <xf numFmtId="3" fontId="13" fillId="0" borderId="29" xfId="60" applyNumberFormat="1" applyFont="1" applyBorder="1">
      <alignment/>
      <protection/>
    </xf>
    <xf numFmtId="0" fontId="11" fillId="0" borderId="48" xfId="60" applyFont="1" applyBorder="1">
      <alignment/>
      <protection/>
    </xf>
    <xf numFmtId="3" fontId="11" fillId="0" borderId="21" xfId="60" applyNumberFormat="1" applyFont="1" applyBorder="1">
      <alignment/>
      <protection/>
    </xf>
    <xf numFmtId="3" fontId="11" fillId="0" borderId="16" xfId="60" applyNumberFormat="1" applyFont="1" applyBorder="1">
      <alignment/>
      <protection/>
    </xf>
    <xf numFmtId="3" fontId="11" fillId="0" borderId="21" xfId="60" applyNumberFormat="1" applyFont="1" applyBorder="1">
      <alignment/>
      <protection/>
    </xf>
    <xf numFmtId="3" fontId="11" fillId="0" borderId="16" xfId="60" applyNumberFormat="1" applyFont="1" applyBorder="1">
      <alignment/>
      <protection/>
    </xf>
    <xf numFmtId="3" fontId="11" fillId="0" borderId="16" xfId="60" applyNumberFormat="1" applyFont="1" applyFill="1" applyBorder="1">
      <alignment/>
      <protection/>
    </xf>
    <xf numFmtId="0" fontId="11" fillId="0" borderId="53" xfId="60" applyFont="1" applyBorder="1">
      <alignment/>
      <protection/>
    </xf>
    <xf numFmtId="3" fontId="11" fillId="0" borderId="29" xfId="60" applyNumberFormat="1" applyFont="1" applyBorder="1">
      <alignment/>
      <protection/>
    </xf>
    <xf numFmtId="3" fontId="4" fillId="0" borderId="32" xfId="60" applyNumberFormat="1" applyFont="1" applyBorder="1">
      <alignment/>
      <protection/>
    </xf>
    <xf numFmtId="3" fontId="4" fillId="0" borderId="32" xfId="60" applyNumberFormat="1" applyFont="1" applyBorder="1">
      <alignment/>
      <protection/>
    </xf>
    <xf numFmtId="0" fontId="4" fillId="0" borderId="62" xfId="60" applyFont="1" applyBorder="1">
      <alignment/>
      <protection/>
    </xf>
    <xf numFmtId="3" fontId="4" fillId="0" borderId="22" xfId="60" applyNumberFormat="1" applyFont="1" applyBorder="1">
      <alignment/>
      <protection/>
    </xf>
    <xf numFmtId="3" fontId="4" fillId="0" borderId="63" xfId="60" applyNumberFormat="1" applyFont="1" applyBorder="1">
      <alignment/>
      <protection/>
    </xf>
    <xf numFmtId="0" fontId="11" fillId="0" borderId="47" xfId="60" applyFont="1" applyBorder="1" quotePrefix="1">
      <alignment/>
      <protection/>
    </xf>
    <xf numFmtId="3" fontId="4" fillId="0" borderId="0" xfId="60" applyNumberFormat="1" applyFont="1" applyBorder="1">
      <alignment/>
      <protection/>
    </xf>
    <xf numFmtId="3" fontId="11" fillId="0" borderId="29" xfId="60" applyNumberFormat="1" applyFont="1" applyBorder="1">
      <alignment/>
      <protection/>
    </xf>
    <xf numFmtId="0" fontId="4" fillId="0" borderId="64" xfId="60" applyFont="1" applyBorder="1">
      <alignment/>
      <protection/>
    </xf>
    <xf numFmtId="3" fontId="4" fillId="0" borderId="65" xfId="60" applyNumberFormat="1" applyFont="1" applyBorder="1">
      <alignment/>
      <protection/>
    </xf>
    <xf numFmtId="3" fontId="4" fillId="0" borderId="38" xfId="60" applyNumberFormat="1" applyFont="1" applyBorder="1">
      <alignment/>
      <protection/>
    </xf>
    <xf numFmtId="3" fontId="4" fillId="0" borderId="64" xfId="60" applyNumberFormat="1" applyFont="1" applyBorder="1">
      <alignment/>
      <protection/>
    </xf>
    <xf numFmtId="3" fontId="4" fillId="0" borderId="49" xfId="60" applyNumberFormat="1" applyFont="1" applyBorder="1">
      <alignment/>
      <protection/>
    </xf>
    <xf numFmtId="0" fontId="54" fillId="0" borderId="0" xfId="60" applyFont="1" applyBorder="1" quotePrefix="1">
      <alignment/>
      <protection/>
    </xf>
    <xf numFmtId="3" fontId="11" fillId="0" borderId="0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60" applyNumberFormat="1" applyFont="1" applyFill="1" applyBorder="1">
      <alignment/>
      <protection/>
    </xf>
    <xf numFmtId="3" fontId="54" fillId="0" borderId="0" xfId="60" applyNumberFormat="1" applyFont="1" applyFill="1" applyBorder="1">
      <alignment/>
      <protection/>
    </xf>
    <xf numFmtId="3" fontId="54" fillId="0" borderId="0" xfId="60" applyNumberFormat="1" applyFont="1" applyBorder="1">
      <alignment/>
      <protection/>
    </xf>
    <xf numFmtId="3" fontId="56" fillId="0" borderId="0" xfId="60" applyNumberFormat="1" applyFont="1" applyBorder="1">
      <alignment/>
      <protection/>
    </xf>
    <xf numFmtId="3" fontId="56" fillId="0" borderId="14" xfId="60" applyNumberFormat="1" applyFont="1" applyBorder="1" applyAlignment="1">
      <alignment horizontal="right"/>
      <protection/>
    </xf>
    <xf numFmtId="3" fontId="57" fillId="0" borderId="14" xfId="60" applyNumberFormat="1" applyFont="1" applyBorder="1" applyAlignment="1">
      <alignment/>
      <protection/>
    </xf>
    <xf numFmtId="3" fontId="61" fillId="0" borderId="18" xfId="60" applyNumberFormat="1" applyFont="1" applyBorder="1">
      <alignment/>
      <protection/>
    </xf>
    <xf numFmtId="3" fontId="62" fillId="0" borderId="29" xfId="60" applyNumberFormat="1" applyFont="1" applyBorder="1">
      <alignment/>
      <protection/>
    </xf>
    <xf numFmtId="3" fontId="64" fillId="0" borderId="11" xfId="60" applyNumberFormat="1" applyFont="1" applyBorder="1">
      <alignment/>
      <protection/>
    </xf>
    <xf numFmtId="3" fontId="61" fillId="0" borderId="11" xfId="60" applyNumberFormat="1" applyFont="1" applyBorder="1">
      <alignment/>
      <protection/>
    </xf>
    <xf numFmtId="3" fontId="65" fillId="0" borderId="16" xfId="60" applyNumberFormat="1" applyFont="1" applyBorder="1">
      <alignment/>
      <protection/>
    </xf>
    <xf numFmtId="3" fontId="61" fillId="0" borderId="16" xfId="60" applyNumberFormat="1" applyFont="1" applyBorder="1">
      <alignment/>
      <protection/>
    </xf>
    <xf numFmtId="0" fontId="11" fillId="0" borderId="36" xfId="60" applyFont="1" applyBorder="1">
      <alignment/>
      <protection/>
    </xf>
    <xf numFmtId="3" fontId="60" fillId="0" borderId="21" xfId="60" applyNumberFormat="1" applyFont="1" applyBorder="1">
      <alignment/>
      <protection/>
    </xf>
    <xf numFmtId="3" fontId="4" fillId="0" borderId="16" xfId="60" applyNumberFormat="1" applyFont="1" applyBorder="1">
      <alignment/>
      <protection/>
    </xf>
    <xf numFmtId="3" fontId="4" fillId="0" borderId="22" xfId="60" applyNumberFormat="1" applyFont="1" applyBorder="1">
      <alignment/>
      <protection/>
    </xf>
    <xf numFmtId="0" fontId="0" fillId="0" borderId="0" xfId="66" applyFont="1">
      <alignment/>
      <protection/>
    </xf>
    <xf numFmtId="0" fontId="47" fillId="0" borderId="0" xfId="66">
      <alignment/>
      <protection/>
    </xf>
    <xf numFmtId="0" fontId="15" fillId="0" borderId="0" xfId="66" applyFont="1" applyAlignment="1">
      <alignment horizontal="centerContinuous"/>
      <protection/>
    </xf>
    <xf numFmtId="0" fontId="15" fillId="0" borderId="0" xfId="63" applyFont="1" applyAlignment="1">
      <alignment horizontal="centerContinuous"/>
      <protection/>
    </xf>
    <xf numFmtId="0" fontId="20" fillId="0" borderId="0" xfId="66" applyFont="1" applyAlignment="1">
      <alignment horizontal="centerContinuous"/>
      <protection/>
    </xf>
    <xf numFmtId="0" fontId="20" fillId="0" borderId="0" xfId="63" applyFont="1" applyFill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47" fillId="0" borderId="0" xfId="66" applyAlignment="1">
      <alignment horizontal="right"/>
      <protection/>
    </xf>
    <xf numFmtId="0" fontId="51" fillId="0" borderId="0" xfId="66" applyFont="1" applyAlignment="1">
      <alignment horizontal="centerContinuous"/>
      <protection/>
    </xf>
    <xf numFmtId="0" fontId="0" fillId="0" borderId="0" xfId="66" applyFont="1" applyBorder="1">
      <alignment/>
      <protection/>
    </xf>
    <xf numFmtId="0" fontId="5" fillId="0" borderId="0" xfId="66" applyFont="1" applyAlignment="1">
      <alignment horizontal="right"/>
      <protection/>
    </xf>
    <xf numFmtId="0" fontId="14" fillId="0" borderId="66" xfId="66" applyFont="1" applyBorder="1">
      <alignment/>
      <protection/>
    </xf>
    <xf numFmtId="0" fontId="12" fillId="0" borderId="27" xfId="66" applyFont="1" applyBorder="1" applyAlignment="1">
      <alignment horizontal="center"/>
      <protection/>
    </xf>
    <xf numFmtId="0" fontId="12" fillId="0" borderId="54" xfId="66" applyFont="1" applyBorder="1" applyAlignment="1">
      <alignment horizontal="center"/>
      <protection/>
    </xf>
    <xf numFmtId="0" fontId="12" fillId="0" borderId="10" xfId="66" applyFont="1" applyBorder="1" applyAlignment="1">
      <alignment horizontal="center"/>
      <protection/>
    </xf>
    <xf numFmtId="0" fontId="12" fillId="0" borderId="22" xfId="66" applyFont="1" applyBorder="1" applyAlignment="1">
      <alignment horizontal="center"/>
      <protection/>
    </xf>
    <xf numFmtId="0" fontId="12" fillId="0" borderId="14" xfId="66" applyFont="1" applyBorder="1" applyAlignment="1">
      <alignment horizontal="center"/>
      <protection/>
    </xf>
    <xf numFmtId="0" fontId="12" fillId="0" borderId="28" xfId="66" applyFont="1" applyBorder="1" applyAlignment="1">
      <alignment horizontal="center"/>
      <protection/>
    </xf>
    <xf numFmtId="0" fontId="12" fillId="0" borderId="67" xfId="66" applyFont="1" applyBorder="1" applyAlignment="1">
      <alignment horizontal="center"/>
      <protection/>
    </xf>
    <xf numFmtId="0" fontId="12" fillId="0" borderId="61" xfId="66" applyFont="1" applyBorder="1" applyAlignment="1">
      <alignment horizontal="center"/>
      <protection/>
    </xf>
    <xf numFmtId="0" fontId="12" fillId="0" borderId="12" xfId="66" applyFont="1" applyBorder="1" applyAlignment="1">
      <alignment horizontal="center"/>
      <protection/>
    </xf>
    <xf numFmtId="0" fontId="12" fillId="0" borderId="23" xfId="66" applyFont="1" applyBorder="1" applyAlignment="1">
      <alignment horizontal="center"/>
      <protection/>
    </xf>
    <xf numFmtId="0" fontId="12" fillId="0" borderId="38" xfId="66" applyFont="1" applyBorder="1" applyAlignment="1">
      <alignment horizontal="center"/>
      <protection/>
    </xf>
    <xf numFmtId="0" fontId="12" fillId="0" borderId="49" xfId="66" applyFont="1" applyBorder="1" applyAlignment="1">
      <alignment horizontal="center"/>
      <protection/>
    </xf>
    <xf numFmtId="0" fontId="12" fillId="0" borderId="68" xfId="66" applyFont="1" applyBorder="1" applyAlignment="1">
      <alignment horizontal="center"/>
      <protection/>
    </xf>
    <xf numFmtId="49" fontId="14" fillId="0" borderId="46" xfId="65" applyNumberFormat="1" applyFont="1" applyBorder="1">
      <alignment/>
      <protection/>
    </xf>
    <xf numFmtId="175" fontId="14" fillId="0" borderId="20" xfId="66" applyNumberFormat="1" applyFont="1" applyBorder="1">
      <alignment/>
      <protection/>
    </xf>
    <xf numFmtId="3" fontId="14" fillId="0" borderId="13" xfId="66" applyNumberFormat="1" applyFont="1" applyBorder="1">
      <alignment/>
      <protection/>
    </xf>
    <xf numFmtId="3" fontId="14" fillId="0" borderId="69" xfId="66" applyNumberFormat="1" applyFont="1" applyBorder="1">
      <alignment/>
      <protection/>
    </xf>
    <xf numFmtId="3" fontId="14" fillId="0" borderId="20" xfId="66" applyNumberFormat="1" applyFont="1" applyBorder="1">
      <alignment/>
      <protection/>
    </xf>
    <xf numFmtId="0" fontId="47" fillId="0" borderId="0" xfId="66" applyFont="1">
      <alignment/>
      <protection/>
    </xf>
    <xf numFmtId="0" fontId="14" fillId="0" borderId="47" xfId="65" applyFont="1" applyBorder="1" quotePrefix="1">
      <alignment/>
      <protection/>
    </xf>
    <xf numFmtId="1" fontId="14" fillId="0" borderId="18" xfId="66" applyNumberFormat="1" applyFont="1" applyBorder="1">
      <alignment/>
      <protection/>
    </xf>
    <xf numFmtId="3" fontId="14" fillId="0" borderId="11" xfId="40" applyNumberFormat="1" applyFont="1" applyBorder="1" applyAlignment="1" quotePrefix="1">
      <alignment horizontal="right"/>
    </xf>
    <xf numFmtId="3" fontId="14" fillId="0" borderId="18" xfId="40" applyNumberFormat="1" applyFont="1" applyBorder="1" applyAlignment="1">
      <alignment horizontal="right"/>
    </xf>
    <xf numFmtId="3" fontId="14" fillId="0" borderId="11" xfId="40" applyNumberFormat="1" applyFont="1" applyBorder="1" applyAlignment="1">
      <alignment horizontal="right"/>
    </xf>
    <xf numFmtId="49" fontId="14" fillId="0" borderId="47" xfId="65" applyNumberFormat="1" applyFont="1" applyBorder="1">
      <alignment/>
      <protection/>
    </xf>
    <xf numFmtId="0" fontId="0" fillId="0" borderId="48" xfId="66" applyFont="1" applyBorder="1">
      <alignment/>
      <protection/>
    </xf>
    <xf numFmtId="1" fontId="14" fillId="0" borderId="21" xfId="66" applyNumberFormat="1" applyFont="1" applyBorder="1">
      <alignment/>
      <protection/>
    </xf>
    <xf numFmtId="0" fontId="1" fillId="0" borderId="45" xfId="66" applyFont="1" applyBorder="1">
      <alignment/>
      <protection/>
    </xf>
    <xf numFmtId="1" fontId="12" fillId="0" borderId="45" xfId="66" applyNumberFormat="1" applyFont="1" applyBorder="1">
      <alignment/>
      <protection/>
    </xf>
    <xf numFmtId="1" fontId="14" fillId="0" borderId="48" xfId="66" applyNumberFormat="1" applyFont="1" applyBorder="1">
      <alignment/>
      <protection/>
    </xf>
    <xf numFmtId="0" fontId="1" fillId="0" borderId="60" xfId="66" applyFont="1" applyBorder="1">
      <alignment/>
      <protection/>
    </xf>
    <xf numFmtId="1" fontId="12" fillId="0" borderId="60" xfId="66" applyNumberFormat="1" applyFont="1" applyBorder="1">
      <alignment/>
      <protection/>
    </xf>
    <xf numFmtId="0" fontId="11" fillId="0" borderId="0" xfId="60" applyFont="1" applyBorder="1">
      <alignment/>
      <protection/>
    </xf>
    <xf numFmtId="3" fontId="54" fillId="0" borderId="0" xfId="60" applyNumberFormat="1" applyFont="1" applyBorder="1">
      <alignment/>
      <protection/>
    </xf>
    <xf numFmtId="3" fontId="4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59" fillId="0" borderId="0" xfId="60" applyNumberFormat="1" applyFont="1" applyBorder="1">
      <alignment/>
      <protection/>
    </xf>
    <xf numFmtId="0" fontId="11" fillId="0" borderId="62" xfId="60" applyFont="1" applyBorder="1">
      <alignment/>
      <protection/>
    </xf>
    <xf numFmtId="3" fontId="63" fillId="0" borderId="0" xfId="60" applyNumberFormat="1" applyFont="1" applyBorder="1">
      <alignment/>
      <protection/>
    </xf>
    <xf numFmtId="0" fontId="12" fillId="0" borderId="0" xfId="66" applyFont="1" applyBorder="1" applyAlignment="1">
      <alignment horizontal="center"/>
      <protection/>
    </xf>
    <xf numFmtId="3" fontId="14" fillId="0" borderId="0" xfId="66" applyNumberFormat="1" applyFont="1" applyBorder="1">
      <alignment/>
      <protection/>
    </xf>
    <xf numFmtId="3" fontId="14" fillId="0" borderId="0" xfId="66" applyNumberFormat="1" applyFont="1" applyFill="1" applyBorder="1">
      <alignment/>
      <protection/>
    </xf>
    <xf numFmtId="3" fontId="12" fillId="0" borderId="0" xfId="66" applyNumberFormat="1" applyFont="1" applyBorder="1" applyAlignment="1">
      <alignment horizontal="right"/>
      <protection/>
    </xf>
    <xf numFmtId="3" fontId="14" fillId="0" borderId="0" xfId="40" applyNumberFormat="1" applyFont="1" applyBorder="1" applyAlignment="1" quotePrefix="1">
      <alignment horizontal="right"/>
    </xf>
    <xf numFmtId="3" fontId="14" fillId="0" borderId="0" xfId="40" applyNumberFormat="1" applyFont="1" applyBorder="1" applyAlignment="1">
      <alignment horizontal="right"/>
    </xf>
    <xf numFmtId="3" fontId="14" fillId="0" borderId="0" xfId="40" applyNumberFormat="1" applyFont="1" applyFill="1" applyBorder="1" applyAlignment="1">
      <alignment horizontal="right"/>
    </xf>
    <xf numFmtId="3" fontId="12" fillId="0" borderId="0" xfId="40" applyNumberFormat="1" applyFont="1" applyBorder="1" applyAlignment="1">
      <alignment horizontal="right"/>
    </xf>
    <xf numFmtId="0" fontId="14" fillId="0" borderId="0" xfId="66" applyFont="1" applyBorder="1">
      <alignment/>
      <protection/>
    </xf>
    <xf numFmtId="3" fontId="12" fillId="0" borderId="0" xfId="66" applyNumberFormat="1" applyFont="1" applyBorder="1">
      <alignment/>
      <protection/>
    </xf>
    <xf numFmtId="14" fontId="67" fillId="0" borderId="31" xfId="66" applyNumberFormat="1" applyFont="1" applyBorder="1" applyAlignment="1">
      <alignment horizontal="center"/>
      <protection/>
    </xf>
    <xf numFmtId="175" fontId="14" fillId="0" borderId="33" xfId="66" applyNumberFormat="1" applyFont="1" applyFill="1" applyBorder="1">
      <alignment/>
      <protection/>
    </xf>
    <xf numFmtId="175" fontId="14" fillId="0" borderId="29" xfId="66" applyNumberFormat="1" applyFont="1" applyFill="1" applyBorder="1">
      <alignment/>
      <protection/>
    </xf>
    <xf numFmtId="175" fontId="14" fillId="0" borderId="32" xfId="66" applyNumberFormat="1" applyFont="1" applyFill="1" applyBorder="1">
      <alignment/>
      <protection/>
    </xf>
    <xf numFmtId="175" fontId="12" fillId="0" borderId="49" xfId="66" applyNumberFormat="1" applyFont="1" applyBorder="1">
      <alignment/>
      <protection/>
    </xf>
    <xf numFmtId="1" fontId="12" fillId="0" borderId="36" xfId="66" applyNumberFormat="1" applyFont="1" applyBorder="1">
      <alignment/>
      <protection/>
    </xf>
    <xf numFmtId="0" fontId="0" fillId="0" borderId="36" xfId="66" applyFont="1" applyBorder="1">
      <alignment/>
      <protection/>
    </xf>
    <xf numFmtId="0" fontId="12" fillId="0" borderId="0" xfId="66" applyFont="1" applyBorder="1" applyAlignment="1">
      <alignment horizontal="left"/>
      <protection/>
    </xf>
    <xf numFmtId="0" fontId="47" fillId="0" borderId="0" xfId="66" applyBorder="1" applyAlignment="1">
      <alignment horizontal="left"/>
      <protection/>
    </xf>
    <xf numFmtId="0" fontId="50" fillId="0" borderId="0" xfId="66" applyFont="1" applyBorder="1" applyAlignment="1">
      <alignment horizontal="center"/>
      <protection/>
    </xf>
    <xf numFmtId="3" fontId="3" fillId="0" borderId="0" xfId="66" applyNumberFormat="1" applyFont="1" applyBorder="1">
      <alignment/>
      <protection/>
    </xf>
    <xf numFmtId="175" fontId="12" fillId="0" borderId="40" xfId="66" applyNumberFormat="1" applyFont="1" applyBorder="1">
      <alignment/>
      <protection/>
    </xf>
    <xf numFmtId="0" fontId="1" fillId="0" borderId="60" xfId="65" applyFont="1" applyBorder="1">
      <alignment/>
      <protection/>
    </xf>
    <xf numFmtId="3" fontId="12" fillId="0" borderId="38" xfId="40" applyNumberFormat="1" applyFont="1" applyBorder="1" applyAlignment="1">
      <alignment horizontal="right"/>
    </xf>
    <xf numFmtId="3" fontId="12" fillId="0" borderId="49" xfId="40" applyNumberFormat="1" applyFont="1" applyBorder="1" applyAlignment="1">
      <alignment horizontal="right"/>
    </xf>
    <xf numFmtId="3" fontId="12" fillId="0" borderId="23" xfId="40" applyNumberFormat="1" applyFont="1" applyBorder="1" applyAlignment="1">
      <alignment horizontal="right"/>
    </xf>
    <xf numFmtId="0" fontId="0" fillId="0" borderId="0" xfId="59" applyFont="1">
      <alignment/>
      <protection/>
    </xf>
    <xf numFmtId="166" fontId="0" fillId="0" borderId="0" xfId="40" applyNumberFormat="1" applyFont="1" applyAlignment="1">
      <alignment horizontal="right"/>
    </xf>
    <xf numFmtId="0" fontId="47" fillId="0" borderId="0" xfId="59">
      <alignment/>
      <protection/>
    </xf>
    <xf numFmtId="0" fontId="51" fillId="0" borderId="0" xfId="59" applyFont="1" applyAlignment="1">
      <alignment horizontal="centerContinuous"/>
      <protection/>
    </xf>
    <xf numFmtId="166" fontId="68" fillId="0" borderId="0" xfId="40" applyNumberFormat="1" applyFont="1" applyAlignment="1">
      <alignment horizontal="centerContinuous"/>
    </xf>
    <xf numFmtId="0" fontId="68" fillId="0" borderId="0" xfId="59" applyFont="1" applyAlignment="1">
      <alignment horizontal="centerContinuous"/>
      <protection/>
    </xf>
    <xf numFmtId="0" fontId="69" fillId="0" borderId="0" xfId="59" applyFont="1" applyAlignment="1">
      <alignment horizontal="centerContinuous"/>
      <protection/>
    </xf>
    <xf numFmtId="0" fontId="69" fillId="0" borderId="0" xfId="59" applyFont="1" applyAlignment="1">
      <alignment horizontal="centerContinuous"/>
      <protection/>
    </xf>
    <xf numFmtId="0" fontId="70" fillId="0" borderId="0" xfId="59" applyFont="1" applyAlignment="1">
      <alignment horizontal="centerContinuous"/>
      <protection/>
    </xf>
    <xf numFmtId="166" fontId="71" fillId="0" borderId="0" xfId="40" applyNumberFormat="1" applyFont="1" applyAlignment="1">
      <alignment horizontal="right"/>
    </xf>
    <xf numFmtId="0" fontId="71" fillId="0" borderId="0" xfId="59" applyFont="1" applyAlignment="1">
      <alignment horizontal="centerContinuous"/>
      <protection/>
    </xf>
    <xf numFmtId="0" fontId="6" fillId="0" borderId="0" xfId="59" applyFont="1" applyAlignment="1">
      <alignment horizontal="right"/>
      <protection/>
    </xf>
    <xf numFmtId="0" fontId="1" fillId="0" borderId="63" xfId="59" applyFont="1" applyBorder="1" applyAlignment="1">
      <alignment horizontal="left" vertical="center" wrapText="1"/>
      <protection/>
    </xf>
    <xf numFmtId="166" fontId="1" fillId="0" borderId="22" xfId="40" applyNumberFormat="1" applyFont="1" applyBorder="1" applyAlignment="1">
      <alignment horizontal="center" vertical="center" wrapText="1"/>
    </xf>
    <xf numFmtId="0" fontId="1" fillId="0" borderId="14" xfId="59" applyFont="1" applyBorder="1" applyAlignment="1">
      <alignment horizontal="center" vertical="center" wrapText="1"/>
      <protection/>
    </xf>
    <xf numFmtId="3" fontId="1" fillId="0" borderId="28" xfId="59" applyNumberFormat="1" applyFont="1" applyBorder="1" applyAlignment="1">
      <alignment horizontal="center" vertical="center" wrapText="1"/>
      <protection/>
    </xf>
    <xf numFmtId="0" fontId="0" fillId="0" borderId="52" xfId="59" applyFont="1" applyBorder="1" applyAlignment="1">
      <alignment horizontal="left" vertical="center" wrapText="1"/>
      <protection/>
    </xf>
    <xf numFmtId="2" fontId="1" fillId="0" borderId="20" xfId="40" applyNumberFormat="1" applyFont="1" applyBorder="1" applyAlignment="1">
      <alignment horizontal="center" vertical="center" wrapText="1"/>
    </xf>
    <xf numFmtId="0" fontId="1" fillId="0" borderId="13" xfId="59" applyFont="1" applyBorder="1" applyAlignment="1">
      <alignment horizontal="center" vertical="center" wrapText="1"/>
      <protection/>
    </xf>
    <xf numFmtId="3" fontId="0" fillId="0" borderId="33" xfId="59" applyNumberFormat="1" applyFont="1" applyBorder="1" applyAlignment="1">
      <alignment horizontal="center" vertical="center" wrapText="1"/>
      <protection/>
    </xf>
    <xf numFmtId="0" fontId="0" fillId="0" borderId="52" xfId="59" applyFont="1" applyBorder="1" applyAlignment="1">
      <alignment wrapText="1"/>
      <protection/>
    </xf>
    <xf numFmtId="166" fontId="0" fillId="0" borderId="20" xfId="40" applyNumberFormat="1" applyFont="1" applyBorder="1" applyAlignment="1">
      <alignment horizontal="right"/>
    </xf>
    <xf numFmtId="3" fontId="1" fillId="0" borderId="13" xfId="40" applyNumberFormat="1" applyFont="1" applyBorder="1" applyAlignment="1">
      <alignment horizontal="center"/>
    </xf>
    <xf numFmtId="166" fontId="0" fillId="0" borderId="33" xfId="40" applyNumberFormat="1" applyFont="1" applyBorder="1" applyAlignment="1">
      <alignment horizontal="center"/>
    </xf>
    <xf numFmtId="166" fontId="1" fillId="0" borderId="20" xfId="40" applyNumberFormat="1" applyFont="1" applyBorder="1" applyAlignment="1">
      <alignment horizontal="right"/>
    </xf>
    <xf numFmtId="166" fontId="1" fillId="0" borderId="33" xfId="40" applyNumberFormat="1" applyFont="1" applyBorder="1" applyAlignment="1">
      <alignment horizontal="center"/>
    </xf>
    <xf numFmtId="0" fontId="1" fillId="0" borderId="53" xfId="59" applyFont="1" applyBorder="1">
      <alignment/>
      <protection/>
    </xf>
    <xf numFmtId="166" fontId="0" fillId="0" borderId="18" xfId="40" applyNumberFormat="1" applyFont="1" applyBorder="1" applyAlignment="1">
      <alignment horizontal="right"/>
    </xf>
    <xf numFmtId="166" fontId="0" fillId="0" borderId="11" xfId="40" applyNumberFormat="1" applyFont="1" applyBorder="1" applyAlignment="1">
      <alignment/>
    </xf>
    <xf numFmtId="166" fontId="1" fillId="0" borderId="33" xfId="40" applyNumberFormat="1" applyFont="1" applyBorder="1" applyAlignment="1">
      <alignment/>
    </xf>
    <xf numFmtId="166" fontId="0" fillId="0" borderId="18" xfId="40" applyNumberFormat="1" applyFont="1" applyBorder="1" applyAlignment="1">
      <alignment horizontal="center"/>
    </xf>
    <xf numFmtId="166" fontId="0" fillId="0" borderId="33" xfId="40" applyNumberFormat="1" applyFont="1" applyBorder="1" applyAlignment="1">
      <alignment/>
    </xf>
    <xf numFmtId="0" fontId="0" fillId="0" borderId="53" xfId="59" applyFont="1" applyBorder="1">
      <alignment/>
      <protection/>
    </xf>
    <xf numFmtId="166" fontId="1" fillId="0" borderId="18" xfId="40" applyNumberFormat="1" applyFont="1" applyBorder="1" applyAlignment="1">
      <alignment horizontal="center"/>
    </xf>
    <xf numFmtId="166" fontId="1" fillId="0" borderId="11" xfId="40" applyNumberFormat="1" applyFont="1" applyBorder="1" applyAlignment="1">
      <alignment/>
    </xf>
    <xf numFmtId="176" fontId="0" fillId="0" borderId="11" xfId="40" applyNumberFormat="1" applyFont="1" applyBorder="1" applyAlignment="1">
      <alignment/>
    </xf>
    <xf numFmtId="166" fontId="47" fillId="0" borderId="0" xfId="59" applyNumberFormat="1">
      <alignment/>
      <protection/>
    </xf>
    <xf numFmtId="0" fontId="0" fillId="0" borderId="54" xfId="59" applyFont="1" applyBorder="1" quotePrefix="1">
      <alignment/>
      <protection/>
    </xf>
    <xf numFmtId="166" fontId="0" fillId="0" borderId="17" xfId="40" applyNumberFormat="1" applyFont="1" applyBorder="1" applyAlignment="1">
      <alignment horizontal="center"/>
    </xf>
    <xf numFmtId="166" fontId="0" fillId="0" borderId="10" xfId="40" applyNumberFormat="1" applyFont="1" applyBorder="1" applyAlignment="1">
      <alignment/>
    </xf>
    <xf numFmtId="166" fontId="0" fillId="0" borderId="35" xfId="40" applyNumberFormat="1" applyFont="1" applyBorder="1" applyAlignment="1">
      <alignment/>
    </xf>
    <xf numFmtId="0" fontId="0" fillId="0" borderId="54" xfId="59" applyFont="1" applyBorder="1">
      <alignment/>
      <protection/>
    </xf>
    <xf numFmtId="175" fontId="1" fillId="0" borderId="36" xfId="40" applyNumberFormat="1" applyFont="1" applyBorder="1" applyAlignment="1">
      <alignment horizontal="center"/>
    </xf>
    <xf numFmtId="166" fontId="1" fillId="0" borderId="0" xfId="40" applyNumberFormat="1" applyFont="1" applyBorder="1" applyAlignment="1">
      <alignment/>
    </xf>
    <xf numFmtId="166" fontId="1" fillId="0" borderId="42" xfId="40" applyNumberFormat="1" applyFont="1" applyBorder="1" applyAlignment="1">
      <alignment/>
    </xf>
    <xf numFmtId="0" fontId="0" fillId="0" borderId="53" xfId="59" applyFont="1" applyBorder="1" applyAlignment="1" quotePrefix="1">
      <alignment wrapText="1"/>
      <protection/>
    </xf>
    <xf numFmtId="1" fontId="1" fillId="0" borderId="18" xfId="40" applyNumberFormat="1" applyFont="1" applyBorder="1" applyAlignment="1">
      <alignment horizontal="center"/>
    </xf>
    <xf numFmtId="2" fontId="0" fillId="0" borderId="18" xfId="40" applyNumberFormat="1" applyFont="1" applyBorder="1" applyAlignment="1">
      <alignment horizontal="right"/>
    </xf>
    <xf numFmtId="0" fontId="1" fillId="0" borderId="61" xfId="59" applyFont="1" applyBorder="1">
      <alignment/>
      <protection/>
    </xf>
    <xf numFmtId="2" fontId="0" fillId="0" borderId="21" xfId="40" applyNumberFormat="1" applyFont="1" applyBorder="1" applyAlignment="1">
      <alignment horizontal="right"/>
    </xf>
    <xf numFmtId="166" fontId="0" fillId="0" borderId="16" xfId="40" applyNumberFormat="1" applyFont="1" applyBorder="1" applyAlignment="1">
      <alignment/>
    </xf>
    <xf numFmtId="166" fontId="1" fillId="0" borderId="35" xfId="40" applyNumberFormat="1" applyFont="1" applyBorder="1" applyAlignment="1">
      <alignment/>
    </xf>
    <xf numFmtId="166" fontId="0" fillId="0" borderId="23" xfId="40" applyNumberFormat="1" applyFont="1" applyBorder="1" applyAlignment="1">
      <alignment horizontal="right"/>
    </xf>
    <xf numFmtId="166" fontId="0" fillId="0" borderId="38" xfId="40" applyNumberFormat="1" applyFont="1" applyBorder="1" applyAlignment="1">
      <alignment/>
    </xf>
    <xf numFmtId="166" fontId="0" fillId="0" borderId="19" xfId="40" applyNumberFormat="1" applyFont="1" applyBorder="1" applyAlignment="1">
      <alignment horizontal="right"/>
    </xf>
    <xf numFmtId="0" fontId="0" fillId="0" borderId="12" xfId="59" applyFont="1" applyBorder="1">
      <alignment/>
      <protection/>
    </xf>
    <xf numFmtId="166" fontId="1" fillId="0" borderId="31" xfId="59" applyNumberFormat="1" applyFont="1" applyBorder="1">
      <alignment/>
      <protection/>
    </xf>
    <xf numFmtId="166" fontId="47" fillId="0" borderId="0" xfId="40" applyNumberFormat="1" applyAlignment="1">
      <alignment horizontal="right"/>
    </xf>
    <xf numFmtId="0" fontId="47" fillId="0" borderId="0" xfId="59" applyFont="1">
      <alignment/>
      <protection/>
    </xf>
    <xf numFmtId="3" fontId="14" fillId="0" borderId="51" xfId="40" applyNumberFormat="1" applyFont="1" applyBorder="1" applyAlignment="1">
      <alignment horizontal="right"/>
    </xf>
    <xf numFmtId="3" fontId="12" fillId="0" borderId="68" xfId="40" applyNumberFormat="1" applyFont="1" applyBorder="1" applyAlignment="1">
      <alignment horizontal="right"/>
    </xf>
    <xf numFmtId="3" fontId="14" fillId="0" borderId="63" xfId="66" applyNumberFormat="1" applyFont="1" applyBorder="1">
      <alignment/>
      <protection/>
    </xf>
    <xf numFmtId="3" fontId="14" fillId="0" borderId="52" xfId="66" applyNumberFormat="1" applyFont="1" applyBorder="1">
      <alignment/>
      <protection/>
    </xf>
    <xf numFmtId="3" fontId="12" fillId="0" borderId="64" xfId="40" applyNumberFormat="1" applyFont="1" applyBorder="1" applyAlignment="1">
      <alignment horizontal="right"/>
    </xf>
    <xf numFmtId="0" fontId="51" fillId="0" borderId="0" xfId="66" applyFont="1" applyAlignment="1">
      <alignment horizontal="left"/>
      <protection/>
    </xf>
    <xf numFmtId="0" fontId="7" fillId="0" borderId="0" xfId="61" applyFont="1">
      <alignment/>
      <protection/>
    </xf>
    <xf numFmtId="166" fontId="5" fillId="0" borderId="0" xfId="40" applyNumberFormat="1" applyFont="1" applyAlignment="1">
      <alignment horizontal="center"/>
    </xf>
    <xf numFmtId="0" fontId="47" fillId="0" borderId="0" xfId="61">
      <alignment/>
      <protection/>
    </xf>
    <xf numFmtId="0" fontId="5" fillId="0" borderId="0" xfId="61" applyFont="1" applyAlignment="1">
      <alignment horizontal="center"/>
      <protection/>
    </xf>
    <xf numFmtId="166" fontId="0" fillId="0" borderId="0" xfId="40" applyNumberFormat="1" applyFont="1" applyAlignment="1">
      <alignment/>
    </xf>
    <xf numFmtId="166" fontId="7" fillId="0" borderId="0" xfId="40" applyNumberFormat="1" applyFont="1" applyAlignment="1">
      <alignment/>
    </xf>
    <xf numFmtId="0" fontId="51" fillId="0" borderId="0" xfId="61" applyFont="1" applyAlignment="1">
      <alignment horizontal="centerContinuous"/>
      <protection/>
    </xf>
    <xf numFmtId="166" fontId="51" fillId="0" borderId="0" xfId="40" applyNumberFormat="1" applyFont="1" applyAlignment="1">
      <alignment horizontal="centerContinuous"/>
    </xf>
    <xf numFmtId="166" fontId="5" fillId="0" borderId="0" xfId="40" applyNumberFormat="1" applyFont="1" applyAlignment="1">
      <alignment horizontal="right"/>
    </xf>
    <xf numFmtId="0" fontId="3" fillId="0" borderId="58" xfId="61" applyFont="1" applyBorder="1" applyAlignment="1">
      <alignment vertical="center"/>
      <protection/>
    </xf>
    <xf numFmtId="0" fontId="7" fillId="0" borderId="55" xfId="61" applyFont="1" applyBorder="1" applyAlignment="1">
      <alignment vertical="center"/>
      <protection/>
    </xf>
    <xf numFmtId="0" fontId="7" fillId="0" borderId="70" xfId="61" applyFont="1" applyBorder="1" applyAlignment="1">
      <alignment vertical="center"/>
      <protection/>
    </xf>
    <xf numFmtId="166" fontId="3" fillId="0" borderId="40" xfId="40" applyNumberFormat="1" applyFont="1" applyBorder="1" applyAlignment="1">
      <alignment horizontal="center" vertical="center"/>
    </xf>
    <xf numFmtId="0" fontId="47" fillId="0" borderId="0" xfId="61" applyAlignment="1">
      <alignment vertical="center"/>
      <protection/>
    </xf>
    <xf numFmtId="166" fontId="3" fillId="0" borderId="62" xfId="40" applyNumberFormat="1" applyFont="1" applyBorder="1" applyAlignment="1">
      <alignment/>
    </xf>
    <xf numFmtId="166" fontId="3" fillId="0" borderId="71" xfId="40" applyNumberFormat="1" applyFont="1" applyBorder="1" applyAlignment="1">
      <alignment/>
    </xf>
    <xf numFmtId="166" fontId="3" fillId="0" borderId="72" xfId="40" applyNumberFormat="1" applyFont="1" applyBorder="1" applyAlignment="1">
      <alignment/>
    </xf>
    <xf numFmtId="0" fontId="47" fillId="0" borderId="0" xfId="61" applyFill="1" applyBorder="1">
      <alignment/>
      <protection/>
    </xf>
    <xf numFmtId="0" fontId="47" fillId="0" borderId="0" xfId="61" applyBorder="1">
      <alignment/>
      <protection/>
    </xf>
    <xf numFmtId="166" fontId="3" fillId="0" borderId="47" xfId="40" applyNumberFormat="1" applyFont="1" applyBorder="1" applyAlignment="1">
      <alignment/>
    </xf>
    <xf numFmtId="166" fontId="7" fillId="0" borderId="73" xfId="40" applyNumberFormat="1" applyFont="1" applyBorder="1" applyAlignment="1" quotePrefix="1">
      <alignment/>
    </xf>
    <xf numFmtId="166" fontId="7" fillId="0" borderId="41" xfId="40" applyNumberFormat="1" applyFont="1" applyBorder="1" applyAlignment="1" quotePrefix="1">
      <alignment/>
    </xf>
    <xf numFmtId="166" fontId="7" fillId="0" borderId="41" xfId="40" applyNumberFormat="1" applyFont="1" applyBorder="1" applyAlignment="1">
      <alignment/>
    </xf>
    <xf numFmtId="0" fontId="0" fillId="0" borderId="47" xfId="61" applyFont="1" applyBorder="1" quotePrefix="1">
      <alignment/>
      <protection/>
    </xf>
    <xf numFmtId="0" fontId="0" fillId="0" borderId="73" xfId="61" applyFont="1" applyBorder="1">
      <alignment/>
      <protection/>
    </xf>
    <xf numFmtId="0" fontId="0" fillId="0" borderId="41" xfId="61" applyFont="1" applyBorder="1">
      <alignment/>
      <protection/>
    </xf>
    <xf numFmtId="166" fontId="0" fillId="0" borderId="41" xfId="40" applyNumberFormat="1" applyFont="1" applyBorder="1" applyAlignment="1">
      <alignment/>
    </xf>
    <xf numFmtId="0" fontId="0" fillId="0" borderId="0" xfId="61" applyFont="1" applyBorder="1">
      <alignment/>
      <protection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0" fontId="0" fillId="0" borderId="47" xfId="61" applyFont="1" applyBorder="1">
      <alignment/>
      <protection/>
    </xf>
    <xf numFmtId="166" fontId="0" fillId="0" borderId="41" xfId="40" applyNumberFormat="1" applyFont="1" applyBorder="1" applyAlignment="1">
      <alignment/>
    </xf>
    <xf numFmtId="0" fontId="0" fillId="0" borderId="47" xfId="61" applyFont="1" applyBorder="1">
      <alignment/>
      <protection/>
    </xf>
    <xf numFmtId="166" fontId="1" fillId="0" borderId="41" xfId="40" applyNumberFormat="1" applyFont="1" applyBorder="1" applyAlignment="1">
      <alignment/>
    </xf>
    <xf numFmtId="166" fontId="3" fillId="0" borderId="73" xfId="40" applyNumberFormat="1" applyFont="1" applyBorder="1" applyAlignment="1">
      <alignment/>
    </xf>
    <xf numFmtId="166" fontId="3" fillId="0" borderId="41" xfId="40" applyNumberFormat="1" applyFont="1" applyBorder="1" applyAlignment="1">
      <alignment/>
    </xf>
    <xf numFmtId="166" fontId="1" fillId="0" borderId="41" xfId="40" applyNumberFormat="1" applyFont="1" applyBorder="1" applyAlignment="1">
      <alignment/>
    </xf>
    <xf numFmtId="166" fontId="3" fillId="0" borderId="60" xfId="40" applyNumberFormat="1" applyFont="1" applyBorder="1" applyAlignment="1">
      <alignment/>
    </xf>
    <xf numFmtId="166" fontId="3" fillId="0" borderId="74" xfId="40" applyNumberFormat="1" applyFont="1" applyBorder="1" applyAlignment="1">
      <alignment/>
    </xf>
    <xf numFmtId="166" fontId="3" fillId="0" borderId="75" xfId="40" applyNumberFormat="1" applyFont="1" applyBorder="1" applyAlignment="1">
      <alignment/>
    </xf>
    <xf numFmtId="166" fontId="1" fillId="0" borderId="75" xfId="40" applyNumberFormat="1" applyFont="1" applyBorder="1" applyAlignment="1">
      <alignment/>
    </xf>
    <xf numFmtId="166" fontId="1" fillId="0" borderId="72" xfId="40" applyNumberFormat="1" applyFont="1" applyBorder="1" applyAlignment="1">
      <alignment/>
    </xf>
    <xf numFmtId="0" fontId="14" fillId="0" borderId="0" xfId="62" applyFont="1" applyFill="1" applyBorder="1" applyAlignment="1" applyProtection="1">
      <alignment horizontal="right" vertical="center" wrapText="1" indent="1"/>
      <protection locked="0"/>
    </xf>
    <xf numFmtId="164" fontId="14" fillId="0" borderId="0" xfId="62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4" xfId="0" applyNumberFormat="1" applyFont="1" applyFill="1" applyBorder="1" applyAlignment="1" applyProtection="1">
      <alignment horizontal="center" vertical="center" wrapText="1"/>
      <protection/>
    </xf>
    <xf numFmtId="164" fontId="72" fillId="0" borderId="41" xfId="62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Alignment="1" applyProtection="1">
      <alignment horizontal="left" vertical="center" indent="1"/>
      <protection/>
    </xf>
    <xf numFmtId="0" fontId="10" fillId="0" borderId="0" xfId="0" applyFont="1" applyAlignment="1" applyProtection="1">
      <alignment horizontal="center" vertical="center"/>
      <protection/>
    </xf>
    <xf numFmtId="164" fontId="3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wrapText="1" indent="1"/>
      <protection/>
    </xf>
    <xf numFmtId="164" fontId="13" fillId="0" borderId="37" xfId="62" applyNumberFormat="1" applyFont="1" applyFill="1" applyBorder="1" applyAlignment="1" applyProtection="1">
      <alignment horizontal="left" vertical="center"/>
      <protection/>
    </xf>
    <xf numFmtId="164" fontId="13" fillId="0" borderId="37" xfId="62" applyNumberFormat="1" applyFont="1" applyFill="1" applyBorder="1" applyAlignment="1" applyProtection="1">
      <alignment horizontal="left"/>
      <protection/>
    </xf>
    <xf numFmtId="0" fontId="3" fillId="0" borderId="0" xfId="62" applyFont="1" applyFill="1" applyAlignment="1" applyProtection="1">
      <alignment horizontal="center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6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63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4" fillId="0" borderId="45" xfId="0" applyFont="1" applyFill="1" applyBorder="1" applyAlignment="1" applyProtection="1">
      <alignment horizontal="left" indent="1"/>
      <protection/>
    </xf>
    <xf numFmtId="0" fontId="4" fillId="0" borderId="76" xfId="0" applyFont="1" applyFill="1" applyBorder="1" applyAlignment="1" applyProtection="1">
      <alignment horizontal="left" indent="1"/>
      <protection/>
    </xf>
    <xf numFmtId="0" fontId="4" fillId="0" borderId="57" xfId="0" applyFont="1" applyFill="1" applyBorder="1" applyAlignment="1" applyProtection="1">
      <alignment horizontal="left" indent="1"/>
      <protection/>
    </xf>
    <xf numFmtId="0" fontId="14" fillId="0" borderId="14" xfId="0" applyFont="1" applyFill="1" applyBorder="1" applyAlignment="1" applyProtection="1">
      <alignment horizontal="right" indent="1"/>
      <protection locked="0"/>
    </xf>
    <xf numFmtId="0" fontId="14" fillId="0" borderId="28" xfId="0" applyFont="1" applyFill="1" applyBorder="1" applyAlignment="1" applyProtection="1">
      <alignment horizontal="right" indent="1"/>
      <protection locked="0"/>
    </xf>
    <xf numFmtId="0" fontId="14" fillId="0" borderId="16" xfId="0" applyFont="1" applyFill="1" applyBorder="1" applyAlignment="1" applyProtection="1">
      <alignment horizontal="right" indent="1"/>
      <protection locked="0"/>
    </xf>
    <xf numFmtId="0" fontId="14" fillId="0" borderId="32" xfId="0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25" xfId="0" applyFont="1" applyFill="1" applyBorder="1" applyAlignment="1" applyProtection="1">
      <alignment horizontal="right" indent="1"/>
      <protection/>
    </xf>
    <xf numFmtId="0" fontId="12" fillId="0" borderId="30" xfId="0" applyFont="1" applyFill="1" applyBorder="1" applyAlignment="1" applyProtection="1">
      <alignment horizontal="right" indent="1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 applyProtection="1">
      <alignment horizontal="center"/>
      <protection/>
    </xf>
    <xf numFmtId="0" fontId="4" fillId="0" borderId="77" xfId="0" applyFont="1" applyFill="1" applyBorder="1" applyAlignment="1" applyProtection="1">
      <alignment horizontal="center"/>
      <protection/>
    </xf>
    <xf numFmtId="0" fontId="14" fillId="0" borderId="62" xfId="0" applyFont="1" applyFill="1" applyBorder="1" applyAlignment="1" applyProtection="1">
      <alignment horizontal="left" indent="1"/>
      <protection locked="0"/>
    </xf>
    <xf numFmtId="0" fontId="14" fillId="0" borderId="71" xfId="0" applyFont="1" applyFill="1" applyBorder="1" applyAlignment="1" applyProtection="1">
      <alignment horizontal="left" indent="1"/>
      <protection locked="0"/>
    </xf>
    <xf numFmtId="0" fontId="14" fillId="0" borderId="78" xfId="0" applyFont="1" applyFill="1" applyBorder="1" applyAlignment="1" applyProtection="1">
      <alignment horizontal="left" indent="1"/>
      <protection locked="0"/>
    </xf>
    <xf numFmtId="0" fontId="14" fillId="0" borderId="48" xfId="0" applyFont="1" applyFill="1" applyBorder="1" applyAlignment="1" applyProtection="1">
      <alignment horizontal="left" indent="1"/>
      <protection locked="0"/>
    </xf>
    <xf numFmtId="0" fontId="14" fillId="0" borderId="79" xfId="0" applyFont="1" applyFill="1" applyBorder="1" applyAlignment="1" applyProtection="1">
      <alignment horizontal="left" indent="1"/>
      <protection locked="0"/>
    </xf>
    <xf numFmtId="0" fontId="14" fillId="0" borderId="80" xfId="0" applyFont="1" applyFill="1" applyBorder="1" applyAlignment="1" applyProtection="1">
      <alignment horizontal="left" indent="1"/>
      <protection locked="0"/>
    </xf>
    <xf numFmtId="0" fontId="3" fillId="0" borderId="22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3" fillId="0" borderId="28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3" fillId="0" borderId="28" xfId="60" applyFont="1" applyBorder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12" fillId="0" borderId="45" xfId="66" applyFont="1" applyBorder="1" applyAlignment="1">
      <alignment horizontal="left"/>
      <protection/>
    </xf>
    <xf numFmtId="0" fontId="47" fillId="0" borderId="76" xfId="66" applyBorder="1" applyAlignment="1">
      <alignment horizontal="left"/>
      <protection/>
    </xf>
    <xf numFmtId="0" fontId="47" fillId="0" borderId="39" xfId="66" applyBorder="1" applyAlignment="1">
      <alignment horizontal="left"/>
      <protection/>
    </xf>
    <xf numFmtId="0" fontId="12" fillId="0" borderId="34" xfId="66" applyFont="1" applyBorder="1" applyAlignment="1">
      <alignment horizontal="center" wrapText="1"/>
      <protection/>
    </xf>
    <xf numFmtId="0" fontId="49" fillId="0" borderId="35" xfId="63" applyFont="1" applyBorder="1" applyAlignment="1">
      <alignment wrapText="1"/>
      <protection/>
    </xf>
    <xf numFmtId="0" fontId="20" fillId="0" borderId="0" xfId="63" applyFont="1" applyFill="1" applyAlignment="1">
      <alignment horizontal="center"/>
      <protection/>
    </xf>
    <xf numFmtId="0" fontId="13" fillId="0" borderId="50" xfId="64" applyFont="1" applyFill="1" applyBorder="1" applyAlignment="1" applyProtection="1">
      <alignment horizontal="left" vertical="center" indent="1"/>
      <protection/>
    </xf>
    <xf numFmtId="0" fontId="13" fillId="0" borderId="76" xfId="64" applyFont="1" applyFill="1" applyBorder="1" applyAlignment="1" applyProtection="1">
      <alignment horizontal="left" vertical="center" indent="1"/>
      <protection/>
    </xf>
    <xf numFmtId="0" fontId="13" fillId="0" borderId="39" xfId="64" applyFont="1" applyFill="1" applyBorder="1" applyAlignment="1" applyProtection="1">
      <alignment horizontal="left" vertical="center" indent="1"/>
      <protection/>
    </xf>
    <xf numFmtId="0" fontId="3" fillId="0" borderId="0" xfId="64" applyFont="1" applyFill="1" applyAlignment="1" applyProtection="1">
      <alignment horizontal="center" wrapText="1"/>
      <protection/>
    </xf>
    <xf numFmtId="0" fontId="3" fillId="0" borderId="0" xfId="64" applyFont="1" applyFill="1" applyAlignment="1" applyProtection="1">
      <alignment horizontal="center"/>
      <protection/>
    </xf>
    <xf numFmtId="0" fontId="5" fillId="0" borderId="0" xfId="59" applyFont="1" applyAlignment="1">
      <alignment horizontal="right"/>
      <protection/>
    </xf>
    <xf numFmtId="0" fontId="5" fillId="0" borderId="0" xfId="59" applyFont="1" applyAlignment="1">
      <alignment horizontal="center"/>
      <protection/>
    </xf>
    <xf numFmtId="0" fontId="1" fillId="0" borderId="66" xfId="59" applyFont="1" applyBorder="1" applyAlignment="1">
      <alignment horizontal="center" vertical="center" wrapText="1"/>
      <protection/>
    </xf>
    <xf numFmtId="0" fontId="1" fillId="0" borderId="54" xfId="59" applyFont="1" applyBorder="1" applyAlignment="1">
      <alignment horizontal="center" vertical="center" wrapText="1"/>
      <protection/>
    </xf>
    <xf numFmtId="166" fontId="1" fillId="0" borderId="58" xfId="40" applyNumberFormat="1" applyFont="1" applyBorder="1" applyAlignment="1">
      <alignment horizontal="center" vertical="center" wrapText="1"/>
    </xf>
    <xf numFmtId="166" fontId="1" fillId="0" borderId="36" xfId="40" applyNumberFormat="1" applyFont="1" applyBorder="1" applyAlignment="1">
      <alignment horizontal="center" vertical="center" wrapText="1"/>
    </xf>
    <xf numFmtId="0" fontId="1" fillId="0" borderId="61" xfId="59" applyFont="1" applyBorder="1" applyAlignment="1">
      <alignment horizontal="center" vertical="center" wrapText="1"/>
      <protection/>
    </xf>
    <xf numFmtId="0" fontId="1" fillId="0" borderId="70" xfId="59" applyFont="1" applyBorder="1" applyAlignment="1">
      <alignment horizontal="center" vertical="center" wrapText="1"/>
      <protection/>
    </xf>
    <xf numFmtId="0" fontId="1" fillId="0" borderId="42" xfId="59" applyFont="1" applyBorder="1" applyAlignment="1">
      <alignment horizontal="center" vertical="center" wrapText="1"/>
      <protection/>
    </xf>
    <xf numFmtId="0" fontId="13" fillId="0" borderId="0" xfId="0" applyFont="1" applyAlignment="1" applyProtection="1">
      <alignment horizontal="right"/>
      <protection/>
    </xf>
    <xf numFmtId="0" fontId="4" fillId="0" borderId="45" xfId="0" applyFont="1" applyBorder="1" applyAlignment="1" applyProtection="1">
      <alignment horizontal="left" vertical="center" indent="2"/>
      <protection/>
    </xf>
    <xf numFmtId="0" fontId="4" fillId="0" borderId="57" xfId="0" applyFont="1" applyBorder="1" applyAlignment="1" applyProtection="1">
      <alignment horizontal="left" vertical="center" indent="2"/>
      <protection/>
    </xf>
    <xf numFmtId="0" fontId="3" fillId="0" borderId="0" xfId="0" applyFont="1" applyAlignment="1">
      <alignment horizontal="center" wrapText="1"/>
    </xf>
    <xf numFmtId="164" fontId="5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7" fillId="0" borderId="11" xfId="0" applyNumberFormat="1" applyFont="1" applyFill="1" applyBorder="1" applyAlignment="1" applyProtection="1">
      <alignment vertical="center" wrapText="1"/>
      <protection locked="0"/>
    </xf>
    <xf numFmtId="1" fontId="57" fillId="0" borderId="11" xfId="0" applyNumberFormat="1" applyFont="1" applyFill="1" applyBorder="1" applyAlignment="1" applyProtection="1">
      <alignment vertical="center" wrapText="1"/>
      <protection locked="0"/>
    </xf>
    <xf numFmtId="164" fontId="72" fillId="0" borderId="11" xfId="0" applyNumberFormat="1" applyFont="1" applyFill="1" applyBorder="1" applyAlignment="1" applyProtection="1">
      <alignment vertical="center" wrapText="1"/>
      <protection locked="0"/>
    </xf>
    <xf numFmtId="3" fontId="72" fillId="0" borderId="11" xfId="0" applyNumberFormat="1" applyFont="1" applyFill="1" applyBorder="1" applyAlignment="1" applyProtection="1">
      <alignment vertical="center"/>
      <protection locked="0"/>
    </xf>
    <xf numFmtId="3" fontId="72" fillId="0" borderId="13" xfId="66" applyNumberFormat="1" applyFont="1" applyBorder="1">
      <alignment/>
      <protection/>
    </xf>
    <xf numFmtId="3" fontId="72" fillId="0" borderId="11" xfId="40" applyNumberFormat="1" applyFont="1" applyBorder="1" applyAlignment="1" quotePrefix="1">
      <alignment horizontal="right"/>
    </xf>
    <xf numFmtId="3" fontId="72" fillId="0" borderId="11" xfId="40" applyNumberFormat="1" applyFont="1" applyBorder="1" applyAlignment="1">
      <alignment horizontal="right"/>
    </xf>
    <xf numFmtId="3" fontId="74" fillId="0" borderId="18" xfId="60" applyNumberFormat="1" applyFont="1" applyBorder="1">
      <alignment/>
      <protection/>
    </xf>
    <xf numFmtId="3" fontId="57" fillId="0" borderId="11" xfId="60" applyNumberFormat="1" applyFont="1" applyBorder="1">
      <alignment/>
      <protection/>
    </xf>
    <xf numFmtId="3" fontId="74" fillId="0" borderId="11" xfId="60" applyNumberFormat="1" applyFont="1" applyBorder="1">
      <alignment/>
      <protection/>
    </xf>
    <xf numFmtId="3" fontId="56" fillId="0" borderId="21" xfId="60" applyNumberFormat="1" applyFont="1" applyBorder="1">
      <alignment/>
      <protection/>
    </xf>
    <xf numFmtId="3" fontId="57" fillId="0" borderId="38" xfId="60" applyNumberFormat="1" applyFont="1" applyBorder="1">
      <alignment/>
      <protection/>
    </xf>
    <xf numFmtId="3" fontId="72" fillId="0" borderId="11" xfId="66" applyNumberFormat="1" applyFont="1" applyBorder="1">
      <alignment/>
      <protection/>
    </xf>
    <xf numFmtId="175" fontId="72" fillId="0" borderId="32" xfId="66" applyNumberFormat="1" applyFont="1" applyBorder="1">
      <alignment/>
      <protection/>
    </xf>
    <xf numFmtId="175" fontId="72" fillId="0" borderId="35" xfId="66" applyNumberFormat="1" applyFont="1" applyBorder="1">
      <alignment/>
      <protection/>
    </xf>
    <xf numFmtId="166" fontId="75" fillId="0" borderId="41" xfId="40" applyNumberFormat="1" applyFont="1" applyBorder="1" applyAlignment="1">
      <alignment/>
    </xf>
    <xf numFmtId="0" fontId="75" fillId="0" borderId="47" xfId="61" applyFont="1" applyBorder="1">
      <alignment/>
      <protection/>
    </xf>
    <xf numFmtId="166" fontId="75" fillId="0" borderId="49" xfId="40" applyNumberFormat="1" applyFont="1" applyBorder="1" applyAlignment="1">
      <alignment/>
    </xf>
    <xf numFmtId="3" fontId="72" fillId="0" borderId="29" xfId="0" applyNumberFormat="1" applyFont="1" applyBorder="1" applyAlignment="1" applyProtection="1">
      <alignment horizontal="right" vertical="center" indent="1"/>
      <protection locked="0"/>
    </xf>
    <xf numFmtId="164" fontId="72" fillId="0" borderId="13" xfId="64" applyNumberFormat="1" applyFont="1" applyFill="1" applyBorder="1" applyAlignment="1" applyProtection="1">
      <alignment vertical="center"/>
      <protection locked="0"/>
    </xf>
    <xf numFmtId="164" fontId="73" fillId="0" borderId="11" xfId="64" applyNumberFormat="1" applyFont="1" applyFill="1" applyBorder="1" applyAlignment="1" applyProtection="1">
      <alignment vertical="center"/>
      <protection locked="0"/>
    </xf>
    <xf numFmtId="164" fontId="72" fillId="0" borderId="11" xfId="64" applyNumberFormat="1" applyFont="1" applyFill="1" applyBorder="1" applyAlignment="1" applyProtection="1">
      <alignment vertical="center"/>
      <protection locked="0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Followed Hyperlink" xfId="58"/>
    <cellStyle name="Normál_2013.évi normatíva költségvetéshez" xfId="59"/>
    <cellStyle name="Normál_Göngyölített 12.13" xfId="60"/>
    <cellStyle name="Normál_költségvetési rend. mód. melléklet" xfId="61"/>
    <cellStyle name="Normál_KVRENMUNKA" xfId="62"/>
    <cellStyle name="Normál_Önkormányzati%20melléklet%202013.(1)" xfId="63"/>
    <cellStyle name="Normál_SEGEDLETEK" xfId="64"/>
    <cellStyle name="Normál_szakfeladat táblázat költségvetéshez" xfId="65"/>
    <cellStyle name="Normál_szakfeladatokhoz táblázat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I142"/>
  <sheetViews>
    <sheetView zoomScale="120" zoomScaleNormal="120" zoomScaleSheetLayoutView="100" workbookViewId="0" topLeftCell="A1">
      <selection activeCell="B91" sqref="B91"/>
    </sheetView>
  </sheetViews>
  <sheetFormatPr defaultColWidth="9.00390625" defaultRowHeight="12.75"/>
  <cols>
    <col min="1" max="1" width="9.50390625" style="306" customWidth="1"/>
    <col min="2" max="2" width="91.625" style="306" customWidth="1"/>
    <col min="3" max="3" width="21.625" style="307" customWidth="1"/>
    <col min="4" max="4" width="9.00390625" style="39" customWidth="1"/>
    <col min="5" max="16384" width="9.375" style="39" customWidth="1"/>
  </cols>
  <sheetData>
    <row r="1" spans="1:3" ht="15.75" customHeight="1">
      <c r="A1" s="666" t="s">
        <v>21</v>
      </c>
      <c r="B1" s="666"/>
      <c r="C1" s="666"/>
    </row>
    <row r="2" spans="1:3" ht="15.75" customHeight="1" thickBot="1">
      <c r="A2" s="668" t="s">
        <v>160</v>
      </c>
      <c r="B2" s="668"/>
      <c r="C2" s="217" t="s">
        <v>304</v>
      </c>
    </row>
    <row r="3" spans="1:3" ht="37.5" customHeight="1" thickBot="1">
      <c r="A3" s="24" t="s">
        <v>75</v>
      </c>
      <c r="B3" s="25" t="s">
        <v>23</v>
      </c>
      <c r="C3" s="40" t="s">
        <v>283</v>
      </c>
    </row>
    <row r="4" spans="1:3" s="41" customFormat="1" ht="12" customHeight="1" thickBot="1">
      <c r="A4" s="35">
        <v>1</v>
      </c>
      <c r="B4" s="36">
        <v>2</v>
      </c>
      <c r="C4" s="37">
        <v>3</v>
      </c>
    </row>
    <row r="5" spans="1:3" s="1" customFormat="1" ht="12" customHeight="1" thickBot="1">
      <c r="A5" s="22" t="s">
        <v>24</v>
      </c>
      <c r="B5" s="21" t="s">
        <v>174</v>
      </c>
      <c r="C5" s="195">
        <f>+C6+C11+C20</f>
        <v>581518</v>
      </c>
    </row>
    <row r="6" spans="1:3" s="1" customFormat="1" ht="12" customHeight="1" thickBot="1">
      <c r="A6" s="20" t="s">
        <v>25</v>
      </c>
      <c r="B6" s="173" t="s">
        <v>375</v>
      </c>
      <c r="C6" s="150">
        <f>+C7+C8+C9+C10</f>
        <v>287166</v>
      </c>
    </row>
    <row r="7" spans="1:3" s="1" customFormat="1" ht="12" customHeight="1">
      <c r="A7" s="13" t="s">
        <v>116</v>
      </c>
      <c r="B7" s="288" t="s">
        <v>62</v>
      </c>
      <c r="C7" s="151">
        <v>279191</v>
      </c>
    </row>
    <row r="8" spans="1:3" s="1" customFormat="1" ht="12" customHeight="1">
      <c r="A8" s="13" t="s">
        <v>117</v>
      </c>
      <c r="B8" s="187" t="s">
        <v>88</v>
      </c>
      <c r="C8" s="151"/>
    </row>
    <row r="9" spans="1:3" s="1" customFormat="1" ht="12" customHeight="1">
      <c r="A9" s="13" t="s">
        <v>118</v>
      </c>
      <c r="B9" s="187" t="s">
        <v>175</v>
      </c>
      <c r="C9" s="151">
        <v>7800</v>
      </c>
    </row>
    <row r="10" spans="1:3" s="1" customFormat="1" ht="12" customHeight="1" thickBot="1">
      <c r="A10" s="13" t="s">
        <v>119</v>
      </c>
      <c r="B10" s="289" t="s">
        <v>176</v>
      </c>
      <c r="C10" s="151">
        <v>175</v>
      </c>
    </row>
    <row r="11" spans="1:3" s="1" customFormat="1" ht="12" customHeight="1" thickBot="1">
      <c r="A11" s="20" t="s">
        <v>26</v>
      </c>
      <c r="B11" s="21" t="s">
        <v>177</v>
      </c>
      <c r="C11" s="196">
        <f>+C12+C13+C14+C15+C16+C17+C18+C19</f>
        <v>230352</v>
      </c>
    </row>
    <row r="12" spans="1:3" s="1" customFormat="1" ht="12" customHeight="1">
      <c r="A12" s="17" t="s">
        <v>90</v>
      </c>
      <c r="B12" s="9" t="s">
        <v>182</v>
      </c>
      <c r="C12" s="197">
        <v>9586</v>
      </c>
    </row>
    <row r="13" spans="1:3" s="1" customFormat="1" ht="12" customHeight="1">
      <c r="A13" s="13" t="s">
        <v>91</v>
      </c>
      <c r="B13" s="6" t="s">
        <v>183</v>
      </c>
      <c r="C13" s="198">
        <v>5149</v>
      </c>
    </row>
    <row r="14" spans="1:3" s="1" customFormat="1" ht="12" customHeight="1">
      <c r="A14" s="13" t="s">
        <v>92</v>
      </c>
      <c r="B14" s="6" t="s">
        <v>184</v>
      </c>
      <c r="C14" s="198">
        <v>81683</v>
      </c>
    </row>
    <row r="15" spans="1:3" s="1" customFormat="1" ht="12" customHeight="1">
      <c r="A15" s="13" t="s">
        <v>93</v>
      </c>
      <c r="B15" s="6" t="s">
        <v>185</v>
      </c>
      <c r="C15" s="198">
        <v>19650</v>
      </c>
    </row>
    <row r="16" spans="1:3" s="1" customFormat="1" ht="12" customHeight="1">
      <c r="A16" s="12" t="s">
        <v>178</v>
      </c>
      <c r="B16" s="5" t="s">
        <v>186</v>
      </c>
      <c r="C16" s="199">
        <v>1431</v>
      </c>
    </row>
    <row r="17" spans="1:3" s="1" customFormat="1" ht="12" customHeight="1">
      <c r="A17" s="13" t="s">
        <v>179</v>
      </c>
      <c r="B17" s="6" t="s">
        <v>244</v>
      </c>
      <c r="C17" s="198">
        <v>37550</v>
      </c>
    </row>
    <row r="18" spans="1:3" s="1" customFormat="1" ht="12" customHeight="1">
      <c r="A18" s="13" t="s">
        <v>180</v>
      </c>
      <c r="B18" s="6" t="s">
        <v>187</v>
      </c>
      <c r="C18" s="198"/>
    </row>
    <row r="19" spans="1:3" s="1" customFormat="1" ht="12" customHeight="1" thickBot="1">
      <c r="A19" s="14" t="s">
        <v>181</v>
      </c>
      <c r="B19" s="7" t="s">
        <v>188</v>
      </c>
      <c r="C19" s="200">
        <v>75303</v>
      </c>
    </row>
    <row r="20" spans="1:3" s="1" customFormat="1" ht="12" customHeight="1" thickBot="1">
      <c r="A20" s="20" t="s">
        <v>189</v>
      </c>
      <c r="B20" s="21" t="s">
        <v>245</v>
      </c>
      <c r="C20" s="201">
        <v>64000</v>
      </c>
    </row>
    <row r="21" spans="1:3" s="1" customFormat="1" ht="12" customHeight="1" thickBot="1">
      <c r="A21" s="20" t="s">
        <v>28</v>
      </c>
      <c r="B21" s="21" t="s">
        <v>191</v>
      </c>
      <c r="C21" s="196">
        <f>+C22+C23+C24+C25+C26+C27+C28+C29</f>
        <v>841470</v>
      </c>
    </row>
    <row r="22" spans="1:3" s="1" customFormat="1" ht="12" customHeight="1">
      <c r="A22" s="15" t="s">
        <v>94</v>
      </c>
      <c r="B22" s="8" t="s">
        <v>197</v>
      </c>
      <c r="C22" s="202">
        <v>15507</v>
      </c>
    </row>
    <row r="23" spans="1:3" s="1" customFormat="1" ht="12" customHeight="1">
      <c r="A23" s="13" t="s">
        <v>95</v>
      </c>
      <c r="B23" s="6" t="s">
        <v>198</v>
      </c>
      <c r="C23" s="198">
        <v>509583</v>
      </c>
    </row>
    <row r="24" spans="1:3" s="1" customFormat="1" ht="12" customHeight="1">
      <c r="A24" s="13" t="s">
        <v>96</v>
      </c>
      <c r="B24" s="6" t="s">
        <v>199</v>
      </c>
      <c r="C24" s="655">
        <v>8586</v>
      </c>
    </row>
    <row r="25" spans="1:3" s="1" customFormat="1" ht="12" customHeight="1">
      <c r="A25" s="16" t="s">
        <v>192</v>
      </c>
      <c r="B25" s="6" t="s">
        <v>99</v>
      </c>
      <c r="C25" s="203">
        <v>96902</v>
      </c>
    </row>
    <row r="26" spans="1:3" s="1" customFormat="1" ht="12" customHeight="1">
      <c r="A26" s="16" t="s">
        <v>193</v>
      </c>
      <c r="B26" s="6" t="s">
        <v>200</v>
      </c>
      <c r="C26" s="203"/>
    </row>
    <row r="27" spans="1:3" s="1" customFormat="1" ht="12" customHeight="1">
      <c r="A27" s="13" t="s">
        <v>194</v>
      </c>
      <c r="B27" s="6" t="s">
        <v>201</v>
      </c>
      <c r="C27" s="198"/>
    </row>
    <row r="28" spans="1:3" s="1" customFormat="1" ht="12" customHeight="1">
      <c r="A28" s="13" t="s">
        <v>195</v>
      </c>
      <c r="B28" s="6" t="s">
        <v>246</v>
      </c>
      <c r="C28" s="204"/>
    </row>
    <row r="29" spans="1:3" s="1" customFormat="1" ht="12" customHeight="1" thickBot="1">
      <c r="A29" s="13" t="s">
        <v>196</v>
      </c>
      <c r="B29" s="11" t="s">
        <v>202</v>
      </c>
      <c r="C29" s="204">
        <v>210892</v>
      </c>
    </row>
    <row r="30" spans="1:3" s="1" customFormat="1" ht="12" customHeight="1" thickBot="1">
      <c r="A30" s="166" t="s">
        <v>29</v>
      </c>
      <c r="B30" s="21" t="s">
        <v>376</v>
      </c>
      <c r="C30" s="150">
        <f>+C31+C37</f>
        <v>639773</v>
      </c>
    </row>
    <row r="31" spans="1:3" s="1" customFormat="1" ht="12" customHeight="1">
      <c r="A31" s="167" t="s">
        <v>97</v>
      </c>
      <c r="B31" s="290" t="s">
        <v>377</v>
      </c>
      <c r="C31" s="164">
        <f>+C32+C33+C34+C35+C36</f>
        <v>379002</v>
      </c>
    </row>
    <row r="32" spans="1:3" s="1" customFormat="1" ht="12" customHeight="1">
      <c r="A32" s="168" t="s">
        <v>100</v>
      </c>
      <c r="B32" s="174" t="s">
        <v>247</v>
      </c>
      <c r="C32" s="155"/>
    </row>
    <row r="33" spans="1:3" s="1" customFormat="1" ht="12" customHeight="1">
      <c r="A33" s="168" t="s">
        <v>101</v>
      </c>
      <c r="B33" s="174" t="s">
        <v>248</v>
      </c>
      <c r="C33" s="155"/>
    </row>
    <row r="34" spans="1:3" s="1" customFormat="1" ht="12" customHeight="1">
      <c r="A34" s="168" t="s">
        <v>102</v>
      </c>
      <c r="B34" s="174" t="s">
        <v>249</v>
      </c>
      <c r="C34" s="155"/>
    </row>
    <row r="35" spans="1:3" s="1" customFormat="1" ht="12" customHeight="1">
      <c r="A35" s="168" t="s">
        <v>103</v>
      </c>
      <c r="B35" s="174" t="s">
        <v>250</v>
      </c>
      <c r="C35" s="662">
        <v>68023</v>
      </c>
    </row>
    <row r="36" spans="1:3" s="1" customFormat="1" ht="12" customHeight="1">
      <c r="A36" s="168" t="s">
        <v>203</v>
      </c>
      <c r="B36" s="174" t="s">
        <v>378</v>
      </c>
      <c r="C36" s="155">
        <v>310979</v>
      </c>
    </row>
    <row r="37" spans="1:3" s="1" customFormat="1" ht="12" customHeight="1">
      <c r="A37" s="168" t="s">
        <v>98</v>
      </c>
      <c r="B37" s="175" t="s">
        <v>379</v>
      </c>
      <c r="C37" s="163">
        <f>+C38+C39+C40+C41+C42</f>
        <v>260771</v>
      </c>
    </row>
    <row r="38" spans="1:3" s="1" customFormat="1" ht="12" customHeight="1">
      <c r="A38" s="168" t="s">
        <v>106</v>
      </c>
      <c r="B38" s="174" t="s">
        <v>247</v>
      </c>
      <c r="C38" s="155"/>
    </row>
    <row r="39" spans="1:3" s="1" customFormat="1" ht="12" customHeight="1">
      <c r="A39" s="168" t="s">
        <v>107</v>
      </c>
      <c r="B39" s="174" t="s">
        <v>248</v>
      </c>
      <c r="C39" s="155"/>
    </row>
    <row r="40" spans="1:3" s="1" customFormat="1" ht="12" customHeight="1">
      <c r="A40" s="168" t="s">
        <v>108</v>
      </c>
      <c r="B40" s="174" t="s">
        <v>249</v>
      </c>
      <c r="C40" s="155"/>
    </row>
    <row r="41" spans="1:3" s="1" customFormat="1" ht="12" customHeight="1">
      <c r="A41" s="168" t="s">
        <v>109</v>
      </c>
      <c r="B41" s="176" t="s">
        <v>250</v>
      </c>
      <c r="C41" s="155">
        <v>258731</v>
      </c>
    </row>
    <row r="42" spans="1:3" s="1" customFormat="1" ht="12" customHeight="1" thickBot="1">
      <c r="A42" s="169" t="s">
        <v>204</v>
      </c>
      <c r="B42" s="177" t="s">
        <v>380</v>
      </c>
      <c r="C42" s="156">
        <v>2040</v>
      </c>
    </row>
    <row r="43" spans="1:3" s="1" customFormat="1" ht="12" customHeight="1" thickBot="1">
      <c r="A43" s="20" t="s">
        <v>205</v>
      </c>
      <c r="B43" s="291" t="s">
        <v>251</v>
      </c>
      <c r="C43" s="150">
        <f>+C44+C45</f>
        <v>14319</v>
      </c>
    </row>
    <row r="44" spans="1:3" s="1" customFormat="1" ht="12" customHeight="1">
      <c r="A44" s="15" t="s">
        <v>104</v>
      </c>
      <c r="B44" s="187" t="s">
        <v>252</v>
      </c>
      <c r="C44" s="153">
        <v>600</v>
      </c>
    </row>
    <row r="45" spans="1:3" s="1" customFormat="1" ht="12" customHeight="1" thickBot="1">
      <c r="A45" s="12" t="s">
        <v>105</v>
      </c>
      <c r="B45" s="182" t="s">
        <v>256</v>
      </c>
      <c r="C45" s="152">
        <v>13719</v>
      </c>
    </row>
    <row r="46" spans="1:3" s="1" customFormat="1" ht="12" customHeight="1" thickBot="1">
      <c r="A46" s="20" t="s">
        <v>31</v>
      </c>
      <c r="B46" s="291" t="s">
        <v>255</v>
      </c>
      <c r="C46" s="150">
        <f>+C47+C48+C49</f>
        <v>37016</v>
      </c>
    </row>
    <row r="47" spans="1:3" s="1" customFormat="1" ht="12" customHeight="1">
      <c r="A47" s="15" t="s">
        <v>208</v>
      </c>
      <c r="B47" s="187" t="s">
        <v>206</v>
      </c>
      <c r="C47" s="165">
        <v>37016</v>
      </c>
    </row>
    <row r="48" spans="1:3" s="1" customFormat="1" ht="12" customHeight="1">
      <c r="A48" s="13" t="s">
        <v>209</v>
      </c>
      <c r="B48" s="174" t="s">
        <v>207</v>
      </c>
      <c r="C48" s="204"/>
    </row>
    <row r="49" spans="1:3" s="1" customFormat="1" ht="12" customHeight="1" thickBot="1">
      <c r="A49" s="12" t="s">
        <v>313</v>
      </c>
      <c r="B49" s="182" t="s">
        <v>253</v>
      </c>
      <c r="C49" s="157"/>
    </row>
    <row r="50" spans="1:5" s="1" customFormat="1" ht="17.25" customHeight="1" thickBot="1">
      <c r="A50" s="20" t="s">
        <v>210</v>
      </c>
      <c r="B50" s="292" t="s">
        <v>254</v>
      </c>
      <c r="C50" s="205"/>
      <c r="E50" s="42"/>
    </row>
    <row r="51" spans="1:3" s="1" customFormat="1" ht="12" customHeight="1" thickBot="1">
      <c r="A51" s="20" t="s">
        <v>33</v>
      </c>
      <c r="B51" s="23" t="s">
        <v>211</v>
      </c>
      <c r="C51" s="206">
        <f>+C6+C11+C20+C21+C30+C43+C46+C50</f>
        <v>2114096</v>
      </c>
    </row>
    <row r="52" spans="1:3" s="1" customFormat="1" ht="12" customHeight="1" thickBot="1">
      <c r="A52" s="178" t="s">
        <v>34</v>
      </c>
      <c r="B52" s="173" t="s">
        <v>257</v>
      </c>
      <c r="C52" s="207">
        <f>+C53+C59</f>
        <v>443090</v>
      </c>
    </row>
    <row r="53" spans="1:3" s="1" customFormat="1" ht="12" customHeight="1">
      <c r="A53" s="293" t="s">
        <v>156</v>
      </c>
      <c r="B53" s="290" t="s">
        <v>343</v>
      </c>
      <c r="C53" s="208">
        <f>+C54+C55+C56+C57+C58</f>
        <v>40313</v>
      </c>
    </row>
    <row r="54" spans="1:3" s="1" customFormat="1" ht="12" customHeight="1">
      <c r="A54" s="179" t="s">
        <v>273</v>
      </c>
      <c r="B54" s="174" t="s">
        <v>259</v>
      </c>
      <c r="C54" s="655">
        <v>40313</v>
      </c>
    </row>
    <row r="55" spans="1:3" s="1" customFormat="1" ht="12" customHeight="1">
      <c r="A55" s="179" t="s">
        <v>274</v>
      </c>
      <c r="B55" s="174" t="s">
        <v>260</v>
      </c>
      <c r="C55" s="204"/>
    </row>
    <row r="56" spans="1:3" s="1" customFormat="1" ht="12" customHeight="1">
      <c r="A56" s="179" t="s">
        <v>275</v>
      </c>
      <c r="B56" s="174" t="s">
        <v>261</v>
      </c>
      <c r="C56" s="204"/>
    </row>
    <row r="57" spans="1:3" s="1" customFormat="1" ht="12" customHeight="1">
      <c r="A57" s="179" t="s">
        <v>276</v>
      </c>
      <c r="B57" s="174" t="s">
        <v>262</v>
      </c>
      <c r="C57" s="204"/>
    </row>
    <row r="58" spans="1:3" s="1" customFormat="1" ht="12" customHeight="1">
      <c r="A58" s="179" t="s">
        <v>277</v>
      </c>
      <c r="B58" s="174" t="s">
        <v>263</v>
      </c>
      <c r="C58" s="204"/>
    </row>
    <row r="59" spans="1:3" s="1" customFormat="1" ht="12" customHeight="1">
      <c r="A59" s="180" t="s">
        <v>157</v>
      </c>
      <c r="B59" s="175" t="s">
        <v>342</v>
      </c>
      <c r="C59" s="209">
        <f>+C60+C61+C62+C63+C64</f>
        <v>402777</v>
      </c>
    </row>
    <row r="60" spans="1:3" s="1" customFormat="1" ht="12" customHeight="1">
      <c r="A60" s="179" t="s">
        <v>278</v>
      </c>
      <c r="B60" s="174" t="s">
        <v>265</v>
      </c>
      <c r="C60" s="655">
        <v>390055</v>
      </c>
    </row>
    <row r="61" spans="1:3" s="1" customFormat="1" ht="12" customHeight="1">
      <c r="A61" s="179" t="s">
        <v>279</v>
      </c>
      <c r="B61" s="174" t="s">
        <v>266</v>
      </c>
      <c r="C61" s="204"/>
    </row>
    <row r="62" spans="1:3" s="1" customFormat="1" ht="12" customHeight="1">
      <c r="A62" s="179" t="s">
        <v>280</v>
      </c>
      <c r="B62" s="174" t="s">
        <v>267</v>
      </c>
      <c r="C62" s="655">
        <v>12722</v>
      </c>
    </row>
    <row r="63" spans="1:3" s="1" customFormat="1" ht="12" customHeight="1">
      <c r="A63" s="179" t="s">
        <v>281</v>
      </c>
      <c r="B63" s="174" t="s">
        <v>268</v>
      </c>
      <c r="C63" s="204"/>
    </row>
    <row r="64" spans="1:3" s="1" customFormat="1" ht="12" customHeight="1" thickBot="1">
      <c r="A64" s="181" t="s">
        <v>282</v>
      </c>
      <c r="B64" s="182" t="s">
        <v>269</v>
      </c>
      <c r="C64" s="210"/>
    </row>
    <row r="65" spans="1:3" s="1" customFormat="1" ht="12" customHeight="1" thickBot="1">
      <c r="A65" s="183" t="s">
        <v>35</v>
      </c>
      <c r="B65" s="294" t="s">
        <v>340</v>
      </c>
      <c r="C65" s="207">
        <f>+C51+C52</f>
        <v>2557186</v>
      </c>
    </row>
    <row r="66" spans="1:3" s="1" customFormat="1" ht="13.5" customHeight="1" thickBot="1">
      <c r="A66" s="184" t="s">
        <v>36</v>
      </c>
      <c r="B66" s="295" t="s">
        <v>271</v>
      </c>
      <c r="C66" s="218"/>
    </row>
    <row r="67" spans="1:3" s="1" customFormat="1" ht="12" customHeight="1" thickBot="1">
      <c r="A67" s="183" t="s">
        <v>37</v>
      </c>
      <c r="B67" s="294" t="s">
        <v>341</v>
      </c>
      <c r="C67" s="219">
        <f>+C65+C66</f>
        <v>2557186</v>
      </c>
    </row>
    <row r="68" spans="1:3" s="1" customFormat="1" ht="83.25" customHeight="1">
      <c r="A68" s="3"/>
      <c r="B68" s="4"/>
      <c r="C68" s="211"/>
    </row>
    <row r="69" spans="1:3" ht="16.5" customHeight="1">
      <c r="A69" s="666" t="s">
        <v>53</v>
      </c>
      <c r="B69" s="666"/>
      <c r="C69" s="666"/>
    </row>
    <row r="70" spans="1:3" s="224" customFormat="1" ht="16.5" customHeight="1" thickBot="1">
      <c r="A70" s="669" t="s">
        <v>161</v>
      </c>
      <c r="B70" s="669"/>
      <c r="C70" s="116" t="s">
        <v>304</v>
      </c>
    </row>
    <row r="71" spans="1:3" ht="37.5" customHeight="1" thickBot="1">
      <c r="A71" s="24" t="s">
        <v>22</v>
      </c>
      <c r="B71" s="25" t="s">
        <v>54</v>
      </c>
      <c r="C71" s="40" t="s">
        <v>283</v>
      </c>
    </row>
    <row r="72" spans="1:3" s="41" customFormat="1" ht="12" customHeight="1" thickBot="1">
      <c r="A72" s="35">
        <v>1</v>
      </c>
      <c r="B72" s="36">
        <v>2</v>
      </c>
      <c r="C72" s="37">
        <v>3</v>
      </c>
    </row>
    <row r="73" spans="1:3" ht="12" customHeight="1" thickBot="1">
      <c r="A73" s="22" t="s">
        <v>24</v>
      </c>
      <c r="B73" s="29" t="s">
        <v>212</v>
      </c>
      <c r="C73" s="195">
        <f>+C74+C75+C76+C77+C78</f>
        <v>1811204</v>
      </c>
    </row>
    <row r="74" spans="1:3" ht="12" customHeight="1">
      <c r="A74" s="17" t="s">
        <v>110</v>
      </c>
      <c r="B74" s="9" t="s">
        <v>55</v>
      </c>
      <c r="C74" s="654">
        <v>566351</v>
      </c>
    </row>
    <row r="75" spans="1:3" ht="12" customHeight="1">
      <c r="A75" s="13" t="s">
        <v>111</v>
      </c>
      <c r="B75" s="6" t="s">
        <v>213</v>
      </c>
      <c r="C75" s="655">
        <v>116492</v>
      </c>
    </row>
    <row r="76" spans="1:3" ht="12" customHeight="1">
      <c r="A76" s="13" t="s">
        <v>112</v>
      </c>
      <c r="B76" s="6" t="s">
        <v>148</v>
      </c>
      <c r="C76" s="656">
        <v>598554</v>
      </c>
    </row>
    <row r="77" spans="1:3" ht="12" customHeight="1">
      <c r="A77" s="13" t="s">
        <v>113</v>
      </c>
      <c r="B77" s="10" t="s">
        <v>214</v>
      </c>
      <c r="C77" s="203"/>
    </row>
    <row r="78" spans="1:3" ht="12" customHeight="1">
      <c r="A78" s="13" t="s">
        <v>124</v>
      </c>
      <c r="B78" s="19" t="s">
        <v>215</v>
      </c>
      <c r="C78" s="656">
        <v>529807</v>
      </c>
    </row>
    <row r="79" spans="1:3" ht="12" customHeight="1">
      <c r="A79" s="13" t="s">
        <v>114</v>
      </c>
      <c r="B79" s="6" t="s">
        <v>236</v>
      </c>
      <c r="C79" s="203"/>
    </row>
    <row r="80" spans="1:3" ht="12" customHeight="1">
      <c r="A80" s="13" t="s">
        <v>115</v>
      </c>
      <c r="B80" s="118" t="s">
        <v>237</v>
      </c>
      <c r="C80" s="656">
        <v>262712</v>
      </c>
    </row>
    <row r="81" spans="1:3" ht="12" customHeight="1">
      <c r="A81" s="13" t="s">
        <v>125</v>
      </c>
      <c r="B81" s="118" t="s">
        <v>284</v>
      </c>
      <c r="C81" s="656">
        <v>186646</v>
      </c>
    </row>
    <row r="82" spans="1:3" ht="12" customHeight="1">
      <c r="A82" s="13" t="s">
        <v>126</v>
      </c>
      <c r="B82" s="119" t="s">
        <v>238</v>
      </c>
      <c r="C82" s="203">
        <v>47348</v>
      </c>
    </row>
    <row r="83" spans="1:3" ht="12" customHeight="1">
      <c r="A83" s="12" t="s">
        <v>127</v>
      </c>
      <c r="B83" s="120" t="s">
        <v>239</v>
      </c>
      <c r="C83" s="203"/>
    </row>
    <row r="84" spans="1:3" ht="12" customHeight="1">
      <c r="A84" s="13" t="s">
        <v>128</v>
      </c>
      <c r="B84" s="120" t="s">
        <v>240</v>
      </c>
      <c r="C84" s="656">
        <v>33101</v>
      </c>
    </row>
    <row r="85" spans="1:3" ht="12" customHeight="1" thickBot="1">
      <c r="A85" s="18" t="s">
        <v>130</v>
      </c>
      <c r="B85" s="121" t="s">
        <v>241</v>
      </c>
      <c r="C85" s="212"/>
    </row>
    <row r="86" spans="1:3" ht="12" customHeight="1" thickBot="1">
      <c r="A86" s="20" t="s">
        <v>25</v>
      </c>
      <c r="B86" s="28" t="s">
        <v>314</v>
      </c>
      <c r="C86" s="196">
        <f>+C87+C88+C89</f>
        <v>322979</v>
      </c>
    </row>
    <row r="87" spans="1:3" ht="12" customHeight="1">
      <c r="A87" s="15" t="s">
        <v>116</v>
      </c>
      <c r="B87" s="6" t="s">
        <v>285</v>
      </c>
      <c r="C87" s="657">
        <v>146361</v>
      </c>
    </row>
    <row r="88" spans="1:3" ht="12" customHeight="1">
      <c r="A88" s="15" t="s">
        <v>117</v>
      </c>
      <c r="B88" s="11" t="s">
        <v>216</v>
      </c>
      <c r="C88" s="655">
        <v>108352</v>
      </c>
    </row>
    <row r="89" spans="1:3" ht="12" customHeight="1">
      <c r="A89" s="15" t="s">
        <v>118</v>
      </c>
      <c r="B89" s="174" t="s">
        <v>315</v>
      </c>
      <c r="C89" s="151">
        <v>68266</v>
      </c>
    </row>
    <row r="90" spans="1:3" ht="12" customHeight="1">
      <c r="A90" s="15" t="s">
        <v>119</v>
      </c>
      <c r="B90" s="174" t="s">
        <v>381</v>
      </c>
      <c r="C90" s="151"/>
    </row>
    <row r="91" spans="1:3" ht="12" customHeight="1">
      <c r="A91" s="15" t="s">
        <v>120</v>
      </c>
      <c r="B91" s="174" t="s">
        <v>316</v>
      </c>
      <c r="C91" s="151">
        <v>10440</v>
      </c>
    </row>
    <row r="92" spans="1:3" ht="15.75">
      <c r="A92" s="15" t="s">
        <v>129</v>
      </c>
      <c r="B92" s="174" t="s">
        <v>317</v>
      </c>
      <c r="C92" s="151"/>
    </row>
    <row r="93" spans="1:3" ht="12" customHeight="1">
      <c r="A93" s="15" t="s">
        <v>131</v>
      </c>
      <c r="B93" s="296" t="s">
        <v>288</v>
      </c>
      <c r="C93" s="151"/>
    </row>
    <row r="94" spans="1:3" ht="12" customHeight="1">
      <c r="A94" s="15" t="s">
        <v>217</v>
      </c>
      <c r="B94" s="296" t="s">
        <v>289</v>
      </c>
      <c r="C94" s="151"/>
    </row>
    <row r="95" spans="1:3" ht="12" customHeight="1">
      <c r="A95" s="15" t="s">
        <v>218</v>
      </c>
      <c r="B95" s="296" t="s">
        <v>287</v>
      </c>
      <c r="C95" s="151">
        <v>46136</v>
      </c>
    </row>
    <row r="96" spans="1:3" ht="24" customHeight="1" thickBot="1">
      <c r="A96" s="12" t="s">
        <v>219</v>
      </c>
      <c r="B96" s="297" t="s">
        <v>286</v>
      </c>
      <c r="C96" s="154">
        <v>11690</v>
      </c>
    </row>
    <row r="97" spans="1:3" ht="12" customHeight="1" thickBot="1">
      <c r="A97" s="20" t="s">
        <v>26</v>
      </c>
      <c r="B97" s="112" t="s">
        <v>318</v>
      </c>
      <c r="C97" s="196">
        <f>+C98+C99</f>
        <v>33498</v>
      </c>
    </row>
    <row r="98" spans="1:3" ht="12" customHeight="1">
      <c r="A98" s="15" t="s">
        <v>90</v>
      </c>
      <c r="B98" s="8" t="s">
        <v>65</v>
      </c>
      <c r="C98" s="657">
        <v>16576</v>
      </c>
    </row>
    <row r="99" spans="1:3" ht="12" customHeight="1" thickBot="1">
      <c r="A99" s="16" t="s">
        <v>91</v>
      </c>
      <c r="B99" s="11" t="s">
        <v>66</v>
      </c>
      <c r="C99" s="656">
        <v>16922</v>
      </c>
    </row>
    <row r="100" spans="1:3" s="172" customFormat="1" ht="12" customHeight="1" thickBot="1">
      <c r="A100" s="178" t="s">
        <v>27</v>
      </c>
      <c r="B100" s="173" t="s">
        <v>290</v>
      </c>
      <c r="C100" s="308"/>
    </row>
    <row r="101" spans="1:3" ht="12" customHeight="1" thickBot="1">
      <c r="A101" s="170" t="s">
        <v>28</v>
      </c>
      <c r="B101" s="171" t="s">
        <v>165</v>
      </c>
      <c r="C101" s="195">
        <f>+C73+C86+C97+C100</f>
        <v>2167681</v>
      </c>
    </row>
    <row r="102" spans="1:3" ht="12" customHeight="1" thickBot="1">
      <c r="A102" s="178" t="s">
        <v>29</v>
      </c>
      <c r="B102" s="173" t="s">
        <v>382</v>
      </c>
      <c r="C102" s="196">
        <f>+C103+C111</f>
        <v>389505</v>
      </c>
    </row>
    <row r="103" spans="1:3" ht="12" customHeight="1" thickBot="1">
      <c r="A103" s="193" t="s">
        <v>97</v>
      </c>
      <c r="B103" s="298" t="s">
        <v>383</v>
      </c>
      <c r="C103" s="310">
        <f>+C104+C105+C106+C107+C108+C109+C110</f>
        <v>371096</v>
      </c>
    </row>
    <row r="104" spans="1:3" ht="12" customHeight="1">
      <c r="A104" s="186" t="s">
        <v>100</v>
      </c>
      <c r="B104" s="187" t="s">
        <v>291</v>
      </c>
      <c r="C104" s="220"/>
    </row>
    <row r="105" spans="1:3" ht="12" customHeight="1">
      <c r="A105" s="179" t="s">
        <v>101</v>
      </c>
      <c r="B105" s="174" t="s">
        <v>292</v>
      </c>
      <c r="C105" s="221"/>
    </row>
    <row r="106" spans="1:3" ht="12" customHeight="1">
      <c r="A106" s="179" t="s">
        <v>102</v>
      </c>
      <c r="B106" s="174" t="s">
        <v>293</v>
      </c>
      <c r="C106" s="221">
        <v>371096</v>
      </c>
    </row>
    <row r="107" spans="1:3" ht="12" customHeight="1">
      <c r="A107" s="179" t="s">
        <v>103</v>
      </c>
      <c r="B107" s="174" t="s">
        <v>294</v>
      </c>
      <c r="C107" s="221"/>
    </row>
    <row r="108" spans="1:3" ht="12" customHeight="1">
      <c r="A108" s="179" t="s">
        <v>203</v>
      </c>
      <c r="B108" s="174" t="s">
        <v>295</v>
      </c>
      <c r="C108" s="221"/>
    </row>
    <row r="109" spans="1:3" ht="12" customHeight="1">
      <c r="A109" s="179" t="s">
        <v>220</v>
      </c>
      <c r="B109" s="174" t="s">
        <v>296</v>
      </c>
      <c r="C109" s="221"/>
    </row>
    <row r="110" spans="1:3" ht="12" customHeight="1" thickBot="1">
      <c r="A110" s="188" t="s">
        <v>221</v>
      </c>
      <c r="B110" s="189" t="s">
        <v>297</v>
      </c>
      <c r="C110" s="222"/>
    </row>
    <row r="111" spans="1:3" ht="12" customHeight="1" thickBot="1">
      <c r="A111" s="193" t="s">
        <v>98</v>
      </c>
      <c r="B111" s="298" t="s">
        <v>384</v>
      </c>
      <c r="C111" s="310">
        <f>+C112+C113+C114+C115+C116+C117+C118+C119</f>
        <v>18409</v>
      </c>
    </row>
    <row r="112" spans="1:3" ht="12" customHeight="1">
      <c r="A112" s="186" t="s">
        <v>106</v>
      </c>
      <c r="B112" s="187" t="s">
        <v>291</v>
      </c>
      <c r="C112" s="220"/>
    </row>
    <row r="113" spans="1:3" ht="12" customHeight="1">
      <c r="A113" s="179" t="s">
        <v>107</v>
      </c>
      <c r="B113" s="174" t="s">
        <v>298</v>
      </c>
      <c r="C113" s="221"/>
    </row>
    <row r="114" spans="1:3" ht="12" customHeight="1">
      <c r="A114" s="179" t="s">
        <v>108</v>
      </c>
      <c r="B114" s="174" t="s">
        <v>293</v>
      </c>
      <c r="C114" s="221"/>
    </row>
    <row r="115" spans="1:3" ht="12" customHeight="1">
      <c r="A115" s="179" t="s">
        <v>109</v>
      </c>
      <c r="B115" s="174" t="s">
        <v>294</v>
      </c>
      <c r="C115" s="221">
        <v>18409</v>
      </c>
    </row>
    <row r="116" spans="1:3" ht="12" customHeight="1">
      <c r="A116" s="179" t="s">
        <v>204</v>
      </c>
      <c r="B116" s="174" t="s">
        <v>295</v>
      </c>
      <c r="C116" s="221"/>
    </row>
    <row r="117" spans="1:3" ht="12" customHeight="1">
      <c r="A117" s="179" t="s">
        <v>222</v>
      </c>
      <c r="B117" s="174" t="s">
        <v>299</v>
      </c>
      <c r="C117" s="221"/>
    </row>
    <row r="118" spans="1:3" ht="12" customHeight="1">
      <c r="A118" s="179" t="s">
        <v>223</v>
      </c>
      <c r="B118" s="174" t="s">
        <v>297</v>
      </c>
      <c r="C118" s="221"/>
    </row>
    <row r="119" spans="1:3" ht="12" customHeight="1" thickBot="1">
      <c r="A119" s="188" t="s">
        <v>224</v>
      </c>
      <c r="B119" s="189" t="s">
        <v>385</v>
      </c>
      <c r="C119" s="222"/>
    </row>
    <row r="120" spans="1:3" ht="12" customHeight="1" thickBot="1">
      <c r="A120" s="178" t="s">
        <v>30</v>
      </c>
      <c r="B120" s="294" t="s">
        <v>300</v>
      </c>
      <c r="C120" s="213">
        <f>+C101+C102</f>
        <v>2557186</v>
      </c>
    </row>
    <row r="121" spans="1:9" ht="15" customHeight="1" thickBot="1">
      <c r="A121" s="178" t="s">
        <v>31</v>
      </c>
      <c r="B121" s="294" t="s">
        <v>301</v>
      </c>
      <c r="C121" s="214"/>
      <c r="F121" s="42"/>
      <c r="G121" s="113"/>
      <c r="H121" s="113"/>
      <c r="I121" s="113"/>
    </row>
    <row r="122" spans="1:3" s="1" customFormat="1" ht="12.75" customHeight="1" thickBot="1">
      <c r="A122" s="190" t="s">
        <v>32</v>
      </c>
      <c r="B122" s="295" t="s">
        <v>302</v>
      </c>
      <c r="C122" s="207">
        <f>+C120+C121</f>
        <v>2557186</v>
      </c>
    </row>
    <row r="123" spans="1:3" ht="7.5" customHeight="1">
      <c r="A123" s="299"/>
      <c r="B123" s="299"/>
      <c r="C123" s="300"/>
    </row>
    <row r="124" spans="1:3" ht="15.75">
      <c r="A124" s="670" t="s">
        <v>168</v>
      </c>
      <c r="B124" s="670"/>
      <c r="C124" s="670"/>
    </row>
    <row r="125" spans="1:3" ht="15" customHeight="1" thickBot="1">
      <c r="A125" s="668" t="s">
        <v>162</v>
      </c>
      <c r="B125" s="668"/>
      <c r="C125" s="217" t="s">
        <v>304</v>
      </c>
    </row>
    <row r="126" spans="1:4" ht="13.5" customHeight="1" thickBot="1">
      <c r="A126" s="20">
        <v>1</v>
      </c>
      <c r="B126" s="28" t="s">
        <v>231</v>
      </c>
      <c r="C126" s="215">
        <f>+C51-C101</f>
        <v>-53585</v>
      </c>
      <c r="D126" s="115"/>
    </row>
    <row r="127" spans="1:3" ht="7.5" customHeight="1">
      <c r="A127" s="299"/>
      <c r="B127" s="299"/>
      <c r="C127" s="300"/>
    </row>
    <row r="128" spans="1:5" ht="15.75">
      <c r="A128" s="664" t="s">
        <v>303</v>
      </c>
      <c r="B128" s="664"/>
      <c r="C128" s="664"/>
      <c r="D128"/>
      <c r="E128"/>
    </row>
    <row r="129" spans="1:3" ht="12.75" customHeight="1" thickBot="1">
      <c r="A129" s="667" t="s">
        <v>163</v>
      </c>
      <c r="B129" s="667"/>
      <c r="C129" s="223" t="s">
        <v>304</v>
      </c>
    </row>
    <row r="130" spans="1:3" ht="13.5" customHeight="1" thickBot="1">
      <c r="A130" s="178" t="s">
        <v>24</v>
      </c>
      <c r="B130" s="191" t="s">
        <v>386</v>
      </c>
      <c r="C130" s="213">
        <f>IF('2.1.sz.mell  '!C32&lt;&gt;"-",'2.1.sz.mell  '!C32,0)</f>
        <v>376607</v>
      </c>
    </row>
    <row r="131" spans="1:3" ht="13.5" customHeight="1" thickBot="1">
      <c r="A131" s="178" t="s">
        <v>25</v>
      </c>
      <c r="B131" s="191" t="s">
        <v>387</v>
      </c>
      <c r="C131" s="213">
        <f>IF('2.2.sz.mell  '!C36&lt;&gt;"-",'2.2.sz.mell  '!C36,0)</f>
        <v>26170</v>
      </c>
    </row>
    <row r="132" spans="1:3" ht="13.5" customHeight="1" thickBot="1">
      <c r="A132" s="178" t="s">
        <v>26</v>
      </c>
      <c r="B132" s="191" t="s">
        <v>319</v>
      </c>
      <c r="C132" s="213">
        <f>C131+C130</f>
        <v>402777</v>
      </c>
    </row>
    <row r="133" spans="1:3" ht="7.5" customHeight="1">
      <c r="A133" s="301"/>
      <c r="B133" s="302"/>
      <c r="C133" s="303"/>
    </row>
    <row r="134" spans="1:3" ht="15.75">
      <c r="A134" s="665" t="s">
        <v>305</v>
      </c>
      <c r="B134" s="665"/>
      <c r="C134" s="665"/>
    </row>
    <row r="135" spans="1:3" ht="12.75" customHeight="1" thickBot="1">
      <c r="A135" s="667" t="s">
        <v>306</v>
      </c>
      <c r="B135" s="667"/>
      <c r="C135" s="223" t="s">
        <v>304</v>
      </c>
    </row>
    <row r="136" spans="1:3" ht="12.75" customHeight="1" thickBot="1">
      <c r="A136" s="178" t="s">
        <v>24</v>
      </c>
      <c r="B136" s="191" t="s">
        <v>388</v>
      </c>
      <c r="C136" s="213">
        <f>+C137-C140</f>
        <v>53585</v>
      </c>
    </row>
    <row r="137" spans="1:3" ht="12.75" customHeight="1" thickBot="1">
      <c r="A137" s="192" t="s">
        <v>110</v>
      </c>
      <c r="B137" s="304" t="s">
        <v>307</v>
      </c>
      <c r="C137" s="309">
        <f>+C52</f>
        <v>443090</v>
      </c>
    </row>
    <row r="138" spans="1:3" ht="12.75" customHeight="1" thickBot="1">
      <c r="A138" s="193" t="s">
        <v>232</v>
      </c>
      <c r="B138" s="305" t="s">
        <v>308</v>
      </c>
      <c r="C138" s="216">
        <f>+'2.1.sz.mell  '!C27</f>
        <v>417147</v>
      </c>
    </row>
    <row r="139" spans="1:3" ht="12.75" customHeight="1" thickBot="1">
      <c r="A139" s="193" t="s">
        <v>233</v>
      </c>
      <c r="B139" s="305" t="s">
        <v>309</v>
      </c>
      <c r="C139" s="216">
        <f>+'2.2.sz.mell  '!C31</f>
        <v>25943</v>
      </c>
    </row>
    <row r="140" spans="1:3" ht="12.75" customHeight="1" thickBot="1">
      <c r="A140" s="192" t="s">
        <v>111</v>
      </c>
      <c r="B140" s="304" t="s">
        <v>310</v>
      </c>
      <c r="C140" s="309">
        <f>+C102</f>
        <v>389505</v>
      </c>
    </row>
    <row r="141" spans="1:3" ht="12.75" customHeight="1" thickBot="1">
      <c r="A141" s="193" t="s">
        <v>234</v>
      </c>
      <c r="B141" s="305" t="s">
        <v>311</v>
      </c>
      <c r="C141" s="216">
        <f>+'2.1.sz.mell  '!E27</f>
        <v>371096</v>
      </c>
    </row>
    <row r="142" spans="1:3" ht="12.75" customHeight="1" thickBot="1">
      <c r="A142" s="193" t="s">
        <v>235</v>
      </c>
      <c r="B142" s="305" t="s">
        <v>312</v>
      </c>
      <c r="C142" s="216">
        <f>+'2.2.sz.mell  '!E31</f>
        <v>18409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Önkormányzat
2013. ÉVI KÖLTSÉGVETÉSÉNEK ÖSSZEVONT MÉRLEGE&amp;10
&amp;R&amp;"Times New Roman CE,Félkövér dőlt"&amp;11 1. melléklet a ../...(.......) önk. rendelethez
  1.1. melléklet a 4/2013. (II.15.) önk.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41"/>
  <dimension ref="A1:GL8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2" sqref="M52"/>
    </sheetView>
  </sheetViews>
  <sheetFormatPr defaultColWidth="9.00390625" defaultRowHeight="12.75"/>
  <cols>
    <col min="1" max="1" width="42.375" style="346" customWidth="1"/>
    <col min="2" max="3" width="9.50390625" style="347" customWidth="1"/>
    <col min="4" max="4" width="9.375" style="347" bestFit="1" customWidth="1"/>
    <col min="5" max="6" width="9.50390625" style="347" customWidth="1"/>
    <col min="7" max="7" width="9.50390625" style="348" customWidth="1"/>
    <col min="8" max="8" width="1.12109375" style="348" customWidth="1"/>
    <col min="9" max="13" width="9.50390625" style="346" customWidth="1"/>
    <col min="14" max="14" width="9.50390625" style="349" customWidth="1"/>
    <col min="15" max="16384" width="10.625" style="346" customWidth="1"/>
  </cols>
  <sheetData>
    <row r="1" spans="10:13" ht="12.75">
      <c r="J1" s="707" t="s">
        <v>598</v>
      </c>
      <c r="K1" s="707"/>
      <c r="L1" s="707"/>
      <c r="M1" s="707"/>
    </row>
    <row r="2" spans="1:14" ht="12.75">
      <c r="A2" s="350"/>
      <c r="I2" s="350"/>
      <c r="J2" s="706" t="s">
        <v>614</v>
      </c>
      <c r="K2" s="706"/>
      <c r="L2" s="706"/>
      <c r="M2" s="706"/>
      <c r="N2" s="351"/>
    </row>
    <row r="3" spans="1:14" ht="17.25" customHeight="1">
      <c r="A3" s="352" t="s">
        <v>487</v>
      </c>
      <c r="B3" s="353"/>
      <c r="C3" s="353"/>
      <c r="D3" s="353"/>
      <c r="E3" s="353"/>
      <c r="F3" s="353"/>
      <c r="G3" s="354"/>
      <c r="H3" s="354"/>
      <c r="I3" s="355"/>
      <c r="J3" s="355"/>
      <c r="K3" s="355"/>
      <c r="L3" s="355"/>
      <c r="M3" s="355"/>
      <c r="N3" s="356"/>
    </row>
    <row r="4" spans="1:14" ht="19.5">
      <c r="A4" s="357" t="s">
        <v>397</v>
      </c>
      <c r="B4" s="353"/>
      <c r="C4" s="353"/>
      <c r="D4" s="353"/>
      <c r="E4" s="353"/>
      <c r="F4" s="353"/>
      <c r="G4" s="354"/>
      <c r="H4" s="354"/>
      <c r="I4" s="355"/>
      <c r="J4" s="355"/>
      <c r="K4" s="355"/>
      <c r="L4" s="355"/>
      <c r="M4" s="355"/>
      <c r="N4" s="356"/>
    </row>
    <row r="5" spans="1:14" ht="0.75" customHeight="1" thickBot="1">
      <c r="A5" s="358"/>
      <c r="B5" s="353"/>
      <c r="C5" s="353"/>
      <c r="D5" s="353"/>
      <c r="E5" s="353"/>
      <c r="F5" s="353"/>
      <c r="G5" s="354"/>
      <c r="H5" s="354"/>
      <c r="I5" s="355"/>
      <c r="J5" s="355"/>
      <c r="K5" s="355"/>
      <c r="L5" s="355"/>
      <c r="M5" s="355"/>
      <c r="N5" s="351" t="s">
        <v>398</v>
      </c>
    </row>
    <row r="6" spans="1:14" ht="15.75">
      <c r="A6" s="359" t="s">
        <v>243</v>
      </c>
      <c r="B6" s="700" t="s">
        <v>399</v>
      </c>
      <c r="C6" s="701"/>
      <c r="D6" s="701"/>
      <c r="E6" s="701"/>
      <c r="F6" s="701"/>
      <c r="G6" s="702"/>
      <c r="H6" s="360"/>
      <c r="I6" s="700" t="s">
        <v>400</v>
      </c>
      <c r="J6" s="701"/>
      <c r="K6" s="701"/>
      <c r="L6" s="701"/>
      <c r="M6" s="701"/>
      <c r="N6" s="702"/>
    </row>
    <row r="7" spans="1:14" ht="12.75">
      <c r="A7" s="361"/>
      <c r="B7" s="362" t="s">
        <v>401</v>
      </c>
      <c r="C7" s="363" t="s">
        <v>402</v>
      </c>
      <c r="D7" s="363" t="s">
        <v>403</v>
      </c>
      <c r="E7" s="363" t="s">
        <v>404</v>
      </c>
      <c r="F7" s="363" t="s">
        <v>405</v>
      </c>
      <c r="G7" s="364" t="s">
        <v>406</v>
      </c>
      <c r="H7" s="365"/>
      <c r="I7" s="362" t="s">
        <v>401</v>
      </c>
      <c r="J7" s="363" t="s">
        <v>402</v>
      </c>
      <c r="K7" s="363" t="s">
        <v>403</v>
      </c>
      <c r="L7" s="363" t="s">
        <v>142</v>
      </c>
      <c r="M7" s="363" t="s">
        <v>405</v>
      </c>
      <c r="N7" s="364" t="s">
        <v>406</v>
      </c>
    </row>
    <row r="8" spans="1:14" ht="13.5" thickBot="1">
      <c r="A8" s="366"/>
      <c r="B8" s="367" t="s">
        <v>407</v>
      </c>
      <c r="C8" s="368" t="s">
        <v>407</v>
      </c>
      <c r="D8" s="368" t="s">
        <v>408</v>
      </c>
      <c r="E8" s="368" t="s">
        <v>409</v>
      </c>
      <c r="F8" s="368" t="s">
        <v>410</v>
      </c>
      <c r="G8" s="369" t="s">
        <v>411</v>
      </c>
      <c r="H8" s="370"/>
      <c r="I8" s="367" t="s">
        <v>412</v>
      </c>
      <c r="J8" s="368" t="s">
        <v>413</v>
      </c>
      <c r="K8" s="368" t="s">
        <v>414</v>
      </c>
      <c r="L8" s="368"/>
      <c r="M8" s="368" t="s">
        <v>415</v>
      </c>
      <c r="N8" s="369" t="s">
        <v>416</v>
      </c>
    </row>
    <row r="9" spans="1:194" ht="12.75">
      <c r="A9" s="517" t="s">
        <v>417</v>
      </c>
      <c r="B9" s="371"/>
      <c r="C9" s="372"/>
      <c r="D9" s="373">
        <v>13419</v>
      </c>
      <c r="E9" s="372"/>
      <c r="F9" s="374">
        <v>6984</v>
      </c>
      <c r="G9" s="375">
        <f>SUM(B9:F9)</f>
        <v>20403</v>
      </c>
      <c r="H9" s="376"/>
      <c r="I9" s="377"/>
      <c r="J9" s="374">
        <v>717</v>
      </c>
      <c r="K9" s="378">
        <v>10440</v>
      </c>
      <c r="L9" s="372"/>
      <c r="M9" s="372"/>
      <c r="N9" s="375">
        <f>SUM(I9:M9)</f>
        <v>11157</v>
      </c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379"/>
      <c r="EH9" s="379"/>
      <c r="EI9" s="379"/>
      <c r="EJ9" s="379"/>
      <c r="EK9" s="379"/>
      <c r="EL9" s="379"/>
      <c r="EM9" s="379"/>
      <c r="EN9" s="379"/>
      <c r="EO9" s="379"/>
      <c r="EP9" s="379"/>
      <c r="EQ9" s="379"/>
      <c r="ER9" s="379"/>
      <c r="ES9" s="379"/>
      <c r="ET9" s="379"/>
      <c r="EU9" s="379"/>
      <c r="EV9" s="379"/>
      <c r="EW9" s="379"/>
      <c r="EX9" s="379"/>
      <c r="EY9" s="379"/>
      <c r="EZ9" s="379"/>
      <c r="FA9" s="379"/>
      <c r="FB9" s="379"/>
      <c r="FC9" s="379"/>
      <c r="FD9" s="379"/>
      <c r="FE9" s="379"/>
      <c r="FF9" s="379"/>
      <c r="FG9" s="379"/>
      <c r="FH9" s="379"/>
      <c r="FI9" s="379"/>
      <c r="FJ9" s="379"/>
      <c r="FK9" s="379"/>
      <c r="FL9" s="379"/>
      <c r="FM9" s="379"/>
      <c r="FN9" s="379"/>
      <c r="FO9" s="379"/>
      <c r="FP9" s="379"/>
      <c r="FQ9" s="379"/>
      <c r="FR9" s="379"/>
      <c r="FS9" s="379"/>
      <c r="FT9" s="379"/>
      <c r="FU9" s="379"/>
      <c r="FV9" s="379"/>
      <c r="FW9" s="379"/>
      <c r="FX9" s="379"/>
      <c r="FY9" s="379"/>
      <c r="FZ9" s="379"/>
      <c r="GA9" s="379"/>
      <c r="GB9" s="379"/>
      <c r="GC9" s="379"/>
      <c r="GD9" s="379"/>
      <c r="GE9" s="379"/>
      <c r="GF9" s="379"/>
      <c r="GG9" s="379"/>
      <c r="GH9" s="379"/>
      <c r="GI9" s="379"/>
      <c r="GJ9" s="379"/>
      <c r="GK9" s="379"/>
      <c r="GL9" s="379"/>
    </row>
    <row r="10" spans="1:14" ht="12.75">
      <c r="A10" s="380" t="s">
        <v>418</v>
      </c>
      <c r="B10" s="381"/>
      <c r="C10" s="382"/>
      <c r="D10" s="382"/>
      <c r="E10" s="382"/>
      <c r="F10" s="382"/>
      <c r="G10" s="383">
        <f>SUM(B10:F10)</f>
        <v>0</v>
      </c>
      <c r="H10" s="384"/>
      <c r="I10" s="381">
        <v>17517</v>
      </c>
      <c r="J10" s="382"/>
      <c r="K10" s="382">
        <v>690</v>
      </c>
      <c r="L10" s="382"/>
      <c r="M10" s="382"/>
      <c r="N10" s="383">
        <f>SUM(I10:M10)</f>
        <v>18207</v>
      </c>
    </row>
    <row r="11" spans="1:14" ht="12.75">
      <c r="A11" s="385" t="s">
        <v>419</v>
      </c>
      <c r="B11" s="381"/>
      <c r="C11" s="382"/>
      <c r="D11" s="382">
        <v>8493</v>
      </c>
      <c r="E11" s="382"/>
      <c r="F11" s="382"/>
      <c r="G11" s="383">
        <f>SUM(B11:F11)</f>
        <v>8493</v>
      </c>
      <c r="H11" s="384"/>
      <c r="I11" s="401">
        <v>1651</v>
      </c>
      <c r="J11" s="382"/>
      <c r="K11" s="382"/>
      <c r="L11" s="382"/>
      <c r="M11" s="382"/>
      <c r="N11" s="383">
        <f>SUM(I11:M11)</f>
        <v>1651</v>
      </c>
    </row>
    <row r="12" spans="1:14" ht="12.75">
      <c r="A12" s="385" t="s">
        <v>420</v>
      </c>
      <c r="B12" s="388"/>
      <c r="C12" s="389"/>
      <c r="D12" s="741">
        <v>107234</v>
      </c>
      <c r="E12" s="389"/>
      <c r="F12" s="389"/>
      <c r="G12" s="383">
        <f>SUM(B12:F12)</f>
        <v>107234</v>
      </c>
      <c r="H12" s="389" t="e">
        <f>SUM(#REF!)</f>
        <v>#REF!</v>
      </c>
      <c r="I12" s="398">
        <v>14706</v>
      </c>
      <c r="J12" s="741">
        <v>124113</v>
      </c>
      <c r="K12" s="398"/>
      <c r="L12" s="389"/>
      <c r="M12" s="389"/>
      <c r="N12" s="383">
        <f>SUM(I12:M12)</f>
        <v>138819</v>
      </c>
    </row>
    <row r="13" spans="1:14" ht="12.75">
      <c r="A13" s="397" t="s">
        <v>488</v>
      </c>
      <c r="B13" s="391"/>
      <c r="C13" s="392"/>
      <c r="D13" s="398"/>
      <c r="E13" s="392"/>
      <c r="F13" s="393"/>
      <c r="G13" s="400">
        <f aca="true" t="shared" si="0" ref="G13:G23">SUM(B13:F13)</f>
        <v>0</v>
      </c>
      <c r="H13" s="384"/>
      <c r="I13" s="391"/>
      <c r="J13" s="398"/>
      <c r="K13" s="392"/>
      <c r="L13" s="392"/>
      <c r="M13" s="396"/>
      <c r="N13" s="400">
        <f aca="true" t="shared" si="1" ref="N13:N18">SUM(I13:M13)</f>
        <v>0</v>
      </c>
    </row>
    <row r="14" spans="1:14" ht="12.75">
      <c r="A14" s="380" t="s">
        <v>489</v>
      </c>
      <c r="B14" s="401"/>
      <c r="C14" s="382"/>
      <c r="D14" s="382">
        <v>114316</v>
      </c>
      <c r="E14" s="382"/>
      <c r="F14" s="402"/>
      <c r="G14" s="383">
        <f t="shared" si="0"/>
        <v>114316</v>
      </c>
      <c r="H14" s="384"/>
      <c r="I14" s="401">
        <v>8782</v>
      </c>
      <c r="J14" s="382">
        <v>118236</v>
      </c>
      <c r="K14" s="382"/>
      <c r="L14" s="382"/>
      <c r="M14" s="382"/>
      <c r="N14" s="383">
        <f t="shared" si="1"/>
        <v>127018</v>
      </c>
    </row>
    <row r="15" spans="1:14" ht="12.75">
      <c r="A15" s="380" t="s">
        <v>423</v>
      </c>
      <c r="B15" s="403"/>
      <c r="C15" s="382"/>
      <c r="D15" s="382"/>
      <c r="E15" s="382"/>
      <c r="F15" s="402"/>
      <c r="G15" s="383">
        <f t="shared" si="0"/>
        <v>0</v>
      </c>
      <c r="H15" s="384"/>
      <c r="I15" s="406">
        <v>4290</v>
      </c>
      <c r="J15" s="382"/>
      <c r="K15" s="382"/>
      <c r="L15" s="382"/>
      <c r="M15" s="382"/>
      <c r="N15" s="383">
        <f t="shared" si="1"/>
        <v>4290</v>
      </c>
    </row>
    <row r="16" spans="1:14" ht="12.75">
      <c r="A16" s="380" t="s">
        <v>424</v>
      </c>
      <c r="B16" s="381"/>
      <c r="C16" s="382"/>
      <c r="D16" s="382"/>
      <c r="E16" s="382"/>
      <c r="F16" s="382"/>
      <c r="G16" s="383">
        <f t="shared" si="0"/>
        <v>0</v>
      </c>
      <c r="H16" s="384"/>
      <c r="I16" s="401"/>
      <c r="J16" s="398"/>
      <c r="K16" s="398">
        <v>2682</v>
      </c>
      <c r="L16" s="382"/>
      <c r="M16" s="382"/>
      <c r="N16" s="383">
        <f t="shared" si="1"/>
        <v>2682</v>
      </c>
    </row>
    <row r="17" spans="1:14" ht="12.75">
      <c r="A17" s="380" t="s">
        <v>425</v>
      </c>
      <c r="B17" s="381"/>
      <c r="C17" s="382"/>
      <c r="D17" s="382"/>
      <c r="E17" s="382"/>
      <c r="F17" s="382"/>
      <c r="G17" s="383">
        <f t="shared" si="0"/>
        <v>0</v>
      </c>
      <c r="H17" s="384"/>
      <c r="I17" s="401"/>
      <c r="J17" s="398"/>
      <c r="K17" s="398"/>
      <c r="L17" s="382"/>
      <c r="M17" s="382"/>
      <c r="N17" s="383">
        <f t="shared" si="1"/>
        <v>0</v>
      </c>
    </row>
    <row r="18" spans="1:14" ht="12.75">
      <c r="A18" s="380" t="s">
        <v>426</v>
      </c>
      <c r="B18" s="381"/>
      <c r="C18" s="382"/>
      <c r="D18" s="382"/>
      <c r="E18" s="382"/>
      <c r="F18" s="382"/>
      <c r="G18" s="383">
        <f t="shared" si="0"/>
        <v>0</v>
      </c>
      <c r="H18" s="384"/>
      <c r="I18" s="401">
        <v>707</v>
      </c>
      <c r="J18" s="398"/>
      <c r="K18" s="398"/>
      <c r="L18" s="382"/>
      <c r="M18" s="382"/>
      <c r="N18" s="383">
        <f t="shared" si="1"/>
        <v>707</v>
      </c>
    </row>
    <row r="19" spans="1:14" ht="12.75">
      <c r="A19" s="380" t="s">
        <v>427</v>
      </c>
      <c r="B19" s="381">
        <v>5080</v>
      </c>
      <c r="C19" s="382"/>
      <c r="D19" s="382"/>
      <c r="E19" s="382"/>
      <c r="F19" s="382"/>
      <c r="G19" s="383">
        <f t="shared" si="0"/>
        <v>5080</v>
      </c>
      <c r="H19" s="384"/>
      <c r="I19" s="381">
        <v>8645</v>
      </c>
      <c r="J19" s="382"/>
      <c r="K19" s="382"/>
      <c r="L19" s="382"/>
      <c r="M19" s="382"/>
      <c r="N19" s="383">
        <f aca="true" t="shared" si="2" ref="N19:N35">SUM(I19:M19)</f>
        <v>8645</v>
      </c>
    </row>
    <row r="20" spans="1:14" ht="12.75">
      <c r="A20" s="380" t="s">
        <v>428</v>
      </c>
      <c r="B20" s="391"/>
      <c r="C20" s="392"/>
      <c r="D20" s="392"/>
      <c r="E20" s="392"/>
      <c r="F20" s="392"/>
      <c r="G20" s="400">
        <f t="shared" si="0"/>
        <v>0</v>
      </c>
      <c r="H20" s="404"/>
      <c r="I20" s="401">
        <v>14566</v>
      </c>
      <c r="J20" s="392"/>
      <c r="K20" s="392"/>
      <c r="L20" s="392"/>
      <c r="M20" s="392"/>
      <c r="N20" s="400">
        <f t="shared" si="2"/>
        <v>14566</v>
      </c>
    </row>
    <row r="21" spans="1:14" ht="12.75">
      <c r="A21" s="405" t="s">
        <v>490</v>
      </c>
      <c r="B21" s="391"/>
      <c r="C21" s="392"/>
      <c r="D21" s="392"/>
      <c r="E21" s="392"/>
      <c r="F21" s="392"/>
      <c r="G21" s="400">
        <f t="shared" si="0"/>
        <v>0</v>
      </c>
      <c r="H21" s="404"/>
      <c r="I21" s="401">
        <v>300</v>
      </c>
      <c r="J21" s="392"/>
      <c r="K21" s="392"/>
      <c r="L21" s="392"/>
      <c r="M21" s="392"/>
      <c r="N21" s="400">
        <f t="shared" si="2"/>
        <v>300</v>
      </c>
    </row>
    <row r="22" spans="1:14" ht="12.75">
      <c r="A22" s="405" t="s">
        <v>429</v>
      </c>
      <c r="B22" s="406"/>
      <c r="C22" s="392"/>
      <c r="D22" s="398"/>
      <c r="E22" s="407"/>
      <c r="F22" s="398"/>
      <c r="G22" s="400">
        <f t="shared" si="0"/>
        <v>0</v>
      </c>
      <c r="H22" s="404"/>
      <c r="I22" s="401"/>
      <c r="J22" s="398"/>
      <c r="K22" s="398"/>
      <c r="L22" s="398"/>
      <c r="M22" s="408"/>
      <c r="N22" s="400">
        <f t="shared" si="2"/>
        <v>0</v>
      </c>
    </row>
    <row r="23" spans="1:14" ht="12.75">
      <c r="A23" s="380" t="s">
        <v>430</v>
      </c>
      <c r="B23" s="391"/>
      <c r="C23" s="392"/>
      <c r="D23" s="398"/>
      <c r="E23" s="407"/>
      <c r="F23" s="392"/>
      <c r="G23" s="400">
        <f t="shared" si="0"/>
        <v>0</v>
      </c>
      <c r="H23" s="404"/>
      <c r="I23" s="401"/>
      <c r="J23" s="392"/>
      <c r="K23" s="392"/>
      <c r="L23" s="392"/>
      <c r="M23" s="392"/>
      <c r="N23" s="400">
        <f t="shared" si="2"/>
        <v>0</v>
      </c>
    </row>
    <row r="24" spans="1:14" ht="12.75">
      <c r="A24" s="387" t="s">
        <v>431</v>
      </c>
      <c r="B24" s="388">
        <f>SUM(B25:B27)</f>
        <v>350991</v>
      </c>
      <c r="C24" s="389">
        <f>SUM(C25:C27)</f>
        <v>0</v>
      </c>
      <c r="D24" s="409"/>
      <c r="E24" s="409"/>
      <c r="F24" s="389"/>
      <c r="G24" s="400">
        <f>SUM(G25:G27)</f>
        <v>350991</v>
      </c>
      <c r="H24" s="404"/>
      <c r="I24" s="391"/>
      <c r="J24" s="392"/>
      <c r="K24" s="392">
        <f>SUM(K25:K27)</f>
        <v>38400</v>
      </c>
      <c r="L24" s="392"/>
      <c r="M24" s="392"/>
      <c r="N24" s="400">
        <f t="shared" si="2"/>
        <v>38400</v>
      </c>
    </row>
    <row r="25" spans="1:14" ht="12.75">
      <c r="A25" s="390" t="s">
        <v>432</v>
      </c>
      <c r="B25" s="401">
        <v>281191</v>
      </c>
      <c r="C25" s="392"/>
      <c r="D25" s="407"/>
      <c r="E25" s="407"/>
      <c r="F25" s="392"/>
      <c r="G25" s="394">
        <f>SUM(B25:F25)</f>
        <v>281191</v>
      </c>
      <c r="H25" s="404"/>
      <c r="I25" s="391"/>
      <c r="J25" s="392"/>
      <c r="K25" s="392"/>
      <c r="L25" s="392"/>
      <c r="M25" s="392"/>
      <c r="N25" s="394">
        <f t="shared" si="2"/>
        <v>0</v>
      </c>
    </row>
    <row r="26" spans="1:14" ht="12.75">
      <c r="A26" s="390" t="s">
        <v>433</v>
      </c>
      <c r="B26" s="401">
        <v>64000</v>
      </c>
      <c r="C26" s="392"/>
      <c r="D26" s="407"/>
      <c r="E26" s="407"/>
      <c r="F26" s="392"/>
      <c r="G26" s="394">
        <f>SUM(B26:F26)</f>
        <v>64000</v>
      </c>
      <c r="H26" s="404"/>
      <c r="I26" s="391"/>
      <c r="J26" s="392"/>
      <c r="K26" s="392">
        <v>38400</v>
      </c>
      <c r="L26" s="392"/>
      <c r="M26" s="392"/>
      <c r="N26" s="394">
        <f t="shared" si="2"/>
        <v>38400</v>
      </c>
    </row>
    <row r="27" spans="1:14" ht="12.75">
      <c r="A27" s="390" t="s">
        <v>434</v>
      </c>
      <c r="B27" s="401">
        <v>5800</v>
      </c>
      <c r="C27" s="392"/>
      <c r="D27" s="407"/>
      <c r="E27" s="407"/>
      <c r="F27" s="392"/>
      <c r="G27" s="394">
        <f>SUM(B27:F27)</f>
        <v>5800</v>
      </c>
      <c r="H27" s="404"/>
      <c r="I27" s="391"/>
      <c r="J27" s="392"/>
      <c r="K27" s="392"/>
      <c r="L27" s="392"/>
      <c r="M27" s="392"/>
      <c r="N27" s="394">
        <f t="shared" si="2"/>
        <v>0</v>
      </c>
    </row>
    <row r="28" spans="1:14" ht="12.75">
      <c r="A28" s="410" t="s">
        <v>435</v>
      </c>
      <c r="B28" s="391"/>
      <c r="C28" s="392"/>
      <c r="D28" s="407"/>
      <c r="E28" s="407"/>
      <c r="F28" s="392"/>
      <c r="G28" s="394">
        <f>SUM(B28:F28)</f>
        <v>0</v>
      </c>
      <c r="H28" s="404"/>
      <c r="I28" s="386"/>
      <c r="J28" s="392"/>
      <c r="K28" s="392"/>
      <c r="L28" s="392"/>
      <c r="M28" s="392"/>
      <c r="N28" s="394">
        <f t="shared" si="2"/>
        <v>0</v>
      </c>
    </row>
    <row r="29" spans="1:14" ht="12.75">
      <c r="A29" s="387" t="s">
        <v>491</v>
      </c>
      <c r="B29" s="391"/>
      <c r="C29" s="392"/>
      <c r="D29" s="392"/>
      <c r="E29" s="392"/>
      <c r="F29" s="392"/>
      <c r="G29" s="400">
        <f>SUM(G30:G31)</f>
        <v>0</v>
      </c>
      <c r="H29" s="404"/>
      <c r="I29" s="388">
        <f>SUM(I30:I32)</f>
        <v>0</v>
      </c>
      <c r="J29" s="388">
        <f>SUM(J30:J32)</f>
        <v>0</v>
      </c>
      <c r="K29" s="388">
        <f>SUM(K30:K32)</f>
        <v>7091</v>
      </c>
      <c r="L29" s="388">
        <f>SUM(L30:L32)</f>
        <v>0</v>
      </c>
      <c r="M29" s="388">
        <f>SUM(M30:M32)</f>
        <v>0</v>
      </c>
      <c r="N29" s="400">
        <f t="shared" si="2"/>
        <v>7091</v>
      </c>
    </row>
    <row r="30" spans="1:14" ht="12.75">
      <c r="A30" s="390" t="s">
        <v>436</v>
      </c>
      <c r="B30" s="391"/>
      <c r="C30" s="392"/>
      <c r="D30" s="392"/>
      <c r="E30" s="392"/>
      <c r="F30" s="392"/>
      <c r="G30" s="400">
        <f>SUM(B30:F30)</f>
        <v>0</v>
      </c>
      <c r="H30" s="404"/>
      <c r="I30" s="391"/>
      <c r="J30" s="392"/>
      <c r="K30" s="392">
        <v>1500</v>
      </c>
      <c r="L30" s="392"/>
      <c r="M30" s="392"/>
      <c r="N30" s="394">
        <f t="shared" si="2"/>
        <v>1500</v>
      </c>
    </row>
    <row r="31" spans="1:14" ht="12.75">
      <c r="A31" s="390" t="s">
        <v>437</v>
      </c>
      <c r="B31" s="391"/>
      <c r="C31" s="392"/>
      <c r="D31" s="392"/>
      <c r="E31" s="392"/>
      <c r="F31" s="392"/>
      <c r="G31" s="400">
        <f>SUM(B31:F31)</f>
        <v>0</v>
      </c>
      <c r="H31" s="404"/>
      <c r="I31" s="391"/>
      <c r="J31" s="392"/>
      <c r="K31" s="392">
        <v>600</v>
      </c>
      <c r="L31" s="392"/>
      <c r="M31" s="392"/>
      <c r="N31" s="394">
        <f t="shared" si="2"/>
        <v>600</v>
      </c>
    </row>
    <row r="32" spans="1:14" ht="12.75">
      <c r="A32" s="390" t="s">
        <v>438</v>
      </c>
      <c r="B32" s="391"/>
      <c r="C32" s="392"/>
      <c r="D32" s="392"/>
      <c r="E32" s="392"/>
      <c r="F32" s="392"/>
      <c r="G32" s="400"/>
      <c r="H32" s="404"/>
      <c r="I32" s="391"/>
      <c r="J32" s="392"/>
      <c r="K32" s="742">
        <v>4991</v>
      </c>
      <c r="L32" s="392"/>
      <c r="M32" s="392"/>
      <c r="N32" s="394">
        <f t="shared" si="2"/>
        <v>4991</v>
      </c>
    </row>
    <row r="33" spans="1:14" ht="12.75">
      <c r="A33" s="380" t="s">
        <v>439</v>
      </c>
      <c r="B33" s="391"/>
      <c r="C33" s="392"/>
      <c r="D33" s="392"/>
      <c r="E33" s="392"/>
      <c r="F33" s="392"/>
      <c r="G33" s="400">
        <f>SUM(B33:F33)</f>
        <v>0</v>
      </c>
      <c r="H33" s="404"/>
      <c r="I33" s="391"/>
      <c r="J33" s="392"/>
      <c r="K33" s="392"/>
      <c r="L33" s="392"/>
      <c r="M33" s="392"/>
      <c r="N33" s="400">
        <f t="shared" si="2"/>
        <v>0</v>
      </c>
    </row>
    <row r="34" spans="1:14" ht="12.75">
      <c r="A34" s="380" t="s">
        <v>440</v>
      </c>
      <c r="B34" s="391"/>
      <c r="C34" s="392"/>
      <c r="D34" s="392"/>
      <c r="E34" s="392"/>
      <c r="F34" s="392"/>
      <c r="G34" s="400">
        <f>SUM(B34:F34)</f>
        <v>0</v>
      </c>
      <c r="H34" s="404"/>
      <c r="I34" s="401">
        <v>32197</v>
      </c>
      <c r="J34" s="392"/>
      <c r="K34" s="392"/>
      <c r="L34" s="392"/>
      <c r="M34" s="392"/>
      <c r="N34" s="400">
        <f t="shared" si="2"/>
        <v>32197</v>
      </c>
    </row>
    <row r="35" spans="1:14" ht="13.5" customHeight="1" thickBot="1">
      <c r="A35" s="411" t="s">
        <v>441</v>
      </c>
      <c r="B35" s="412">
        <v>100</v>
      </c>
      <c r="C35" s="413"/>
      <c r="D35" s="414">
        <v>600</v>
      </c>
      <c r="E35" s="413"/>
      <c r="F35" s="413"/>
      <c r="G35" s="415">
        <f>SUM(B35:F35)</f>
        <v>700</v>
      </c>
      <c r="H35" s="416"/>
      <c r="I35" s="417">
        <v>13576</v>
      </c>
      <c r="J35" s="744">
        <v>3989</v>
      </c>
      <c r="K35" s="418"/>
      <c r="L35" s="414"/>
      <c r="M35" s="414"/>
      <c r="N35" s="415">
        <f t="shared" si="2"/>
        <v>17565</v>
      </c>
    </row>
    <row r="36" spans="1:14" ht="13.5" customHeight="1">
      <c r="A36" s="512"/>
      <c r="B36" s="454"/>
      <c r="C36" s="454"/>
      <c r="D36" s="513"/>
      <c r="E36" s="454"/>
      <c r="F36" s="454"/>
      <c r="G36" s="514"/>
      <c r="H36" s="451"/>
      <c r="I36" s="515"/>
      <c r="J36" s="515"/>
      <c r="K36" s="515"/>
      <c r="L36" s="513"/>
      <c r="M36" s="513"/>
      <c r="N36" s="514"/>
    </row>
    <row r="37" spans="1:14" ht="13.5" customHeight="1">
      <c r="A37" s="512"/>
      <c r="B37" s="454"/>
      <c r="C37" s="454"/>
      <c r="D37" s="513"/>
      <c r="E37" s="454"/>
      <c r="F37" s="454"/>
      <c r="G37" s="514"/>
      <c r="H37" s="451"/>
      <c r="I37" s="515"/>
      <c r="J37" s="515"/>
      <c r="K37" s="515"/>
      <c r="L37" s="513"/>
      <c r="M37" s="513"/>
      <c r="N37" s="514"/>
    </row>
    <row r="38" spans="1:14" ht="13.5" customHeight="1">
      <c r="A38" s="512"/>
      <c r="B38" s="454"/>
      <c r="C38" s="454"/>
      <c r="D38" s="513"/>
      <c r="E38" s="454"/>
      <c r="F38" s="454"/>
      <c r="G38" s="514"/>
      <c r="H38" s="451"/>
      <c r="I38" s="515"/>
      <c r="J38" s="515"/>
      <c r="K38" s="515"/>
      <c r="L38" s="513"/>
      <c r="M38" s="513"/>
      <c r="N38" s="514"/>
    </row>
    <row r="39" spans="1:14" ht="13.5" customHeight="1">
      <c r="A39" s="512"/>
      <c r="B39" s="454"/>
      <c r="C39" s="454"/>
      <c r="D39" s="513"/>
      <c r="E39" s="454"/>
      <c r="F39" s="454"/>
      <c r="G39" s="514"/>
      <c r="H39" s="451"/>
      <c r="I39" s="515"/>
      <c r="J39" s="515"/>
      <c r="K39" s="515"/>
      <c r="L39" s="513"/>
      <c r="M39" s="513"/>
      <c r="N39" s="514"/>
    </row>
    <row r="40" spans="1:14" ht="13.5" customHeight="1">
      <c r="A40" s="512"/>
      <c r="B40" s="454"/>
      <c r="C40" s="454"/>
      <c r="D40" s="513"/>
      <c r="E40" s="454"/>
      <c r="F40" s="454"/>
      <c r="G40" s="514"/>
      <c r="H40" s="451"/>
      <c r="I40" s="515"/>
      <c r="J40" s="515"/>
      <c r="K40" s="515"/>
      <c r="L40" s="513"/>
      <c r="M40" s="513"/>
      <c r="N40" s="514"/>
    </row>
    <row r="41" spans="1:14" ht="13.5" customHeight="1">
      <c r="A41" s="512"/>
      <c r="B41" s="454"/>
      <c r="C41" s="454"/>
      <c r="D41" s="513"/>
      <c r="E41" s="454"/>
      <c r="F41" s="454"/>
      <c r="G41" s="514"/>
      <c r="H41" s="451"/>
      <c r="I41" s="515"/>
      <c r="J41" s="515"/>
      <c r="K41" s="515"/>
      <c r="L41" s="513"/>
      <c r="M41" s="513"/>
      <c r="N41" s="514"/>
    </row>
    <row r="42" spans="1:14" ht="13.5" customHeight="1">
      <c r="A42" s="512"/>
      <c r="B42" s="454"/>
      <c r="C42" s="454"/>
      <c r="D42" s="513"/>
      <c r="E42" s="454"/>
      <c r="F42" s="454"/>
      <c r="G42" s="514"/>
      <c r="H42" s="451"/>
      <c r="I42" s="515"/>
      <c r="J42" s="515"/>
      <c r="K42" s="515"/>
      <c r="L42" s="513"/>
      <c r="M42" s="513"/>
      <c r="N42" s="514"/>
    </row>
    <row r="43" spans="1:14" ht="13.5" customHeight="1">
      <c r="A43" s="512"/>
      <c r="B43" s="454"/>
      <c r="C43" s="454"/>
      <c r="D43" s="513"/>
      <c r="E43" s="454"/>
      <c r="F43" s="454"/>
      <c r="G43" s="514"/>
      <c r="H43" s="451"/>
      <c r="I43" s="515"/>
      <c r="J43" s="515"/>
      <c r="K43" s="515"/>
      <c r="L43" s="513"/>
      <c r="M43" s="513"/>
      <c r="N43" s="514"/>
    </row>
    <row r="44" spans="1:14" ht="15" customHeight="1" thickBot="1">
      <c r="A44" s="512"/>
      <c r="B44" s="454"/>
      <c r="C44" s="454"/>
      <c r="D44" s="516"/>
      <c r="E44" s="454"/>
      <c r="F44" s="454"/>
      <c r="G44" s="514"/>
      <c r="H44" s="451"/>
      <c r="I44" s="513"/>
      <c r="J44" s="513"/>
      <c r="K44" s="513"/>
      <c r="L44" s="513"/>
      <c r="M44" s="513"/>
      <c r="N44" s="514"/>
    </row>
    <row r="45" spans="1:14" ht="15.75">
      <c r="A45" s="359" t="s">
        <v>243</v>
      </c>
      <c r="B45" s="700" t="s">
        <v>399</v>
      </c>
      <c r="C45" s="701"/>
      <c r="D45" s="701"/>
      <c r="E45" s="701"/>
      <c r="F45" s="701"/>
      <c r="G45" s="702"/>
      <c r="H45" s="360"/>
      <c r="I45" s="703" t="s">
        <v>400</v>
      </c>
      <c r="J45" s="704"/>
      <c r="K45" s="704"/>
      <c r="L45" s="704"/>
      <c r="M45" s="704"/>
      <c r="N45" s="705"/>
    </row>
    <row r="46" spans="1:14" ht="12.75">
      <c r="A46" s="419"/>
      <c r="B46" s="362" t="s">
        <v>401</v>
      </c>
      <c r="C46" s="363" t="s">
        <v>402</v>
      </c>
      <c r="D46" s="363" t="s">
        <v>403</v>
      </c>
      <c r="E46" s="363" t="s">
        <v>404</v>
      </c>
      <c r="F46" s="363" t="s">
        <v>405</v>
      </c>
      <c r="G46" s="364" t="s">
        <v>406</v>
      </c>
      <c r="H46" s="365"/>
      <c r="I46" s="420" t="s">
        <v>401</v>
      </c>
      <c r="J46" s="421" t="s">
        <v>402</v>
      </c>
      <c r="K46" s="421" t="s">
        <v>403</v>
      </c>
      <c r="L46" s="421" t="s">
        <v>142</v>
      </c>
      <c r="M46" s="421" t="s">
        <v>405</v>
      </c>
      <c r="N46" s="422" t="s">
        <v>406</v>
      </c>
    </row>
    <row r="47" spans="1:14" ht="13.5" thickBot="1">
      <c r="A47" s="366"/>
      <c r="B47" s="367" t="s">
        <v>407</v>
      </c>
      <c r="C47" s="368" t="s">
        <v>407</v>
      </c>
      <c r="D47" s="368" t="s">
        <v>408</v>
      </c>
      <c r="E47" s="368" t="s">
        <v>409</v>
      </c>
      <c r="F47" s="368" t="s">
        <v>410</v>
      </c>
      <c r="G47" s="369" t="s">
        <v>411</v>
      </c>
      <c r="H47" s="370"/>
      <c r="I47" s="423" t="s">
        <v>412</v>
      </c>
      <c r="J47" s="424" t="s">
        <v>413</v>
      </c>
      <c r="K47" s="424" t="s">
        <v>414</v>
      </c>
      <c r="L47" s="424"/>
      <c r="M47" s="424" t="s">
        <v>415</v>
      </c>
      <c r="N47" s="425" t="s">
        <v>416</v>
      </c>
    </row>
    <row r="48" spans="1:14" ht="12.75">
      <c r="A48" s="387" t="s">
        <v>442</v>
      </c>
      <c r="B48" s="388">
        <f>SUM(B49:B50)</f>
        <v>701683</v>
      </c>
      <c r="C48" s="389">
        <f>SUM(C49:C50)</f>
        <v>0</v>
      </c>
      <c r="D48" s="389">
        <f>SUM(D49:D50)</f>
        <v>0</v>
      </c>
      <c r="E48" s="389"/>
      <c r="F48" s="389"/>
      <c r="G48" s="400">
        <f>SUM(G49:G50)</f>
        <v>710557</v>
      </c>
      <c r="H48" s="404"/>
      <c r="I48" s="426">
        <f>SUM(I49:I50)</f>
        <v>21077</v>
      </c>
      <c r="J48" s="426">
        <f>SUM(J49:J50)</f>
        <v>0</v>
      </c>
      <c r="K48" s="426">
        <f>SUM(K49:K50)</f>
        <v>0</v>
      </c>
      <c r="L48" s="426">
        <f>SUM(L49:L50)</f>
        <v>0</v>
      </c>
      <c r="M48" s="426">
        <f>SUM(M49:M50)</f>
        <v>0</v>
      </c>
      <c r="N48" s="400">
        <f aca="true" t="shared" si="3" ref="N48:N77">SUM(I48:M48)</f>
        <v>21077</v>
      </c>
    </row>
    <row r="49" spans="1:14" ht="12.75">
      <c r="A49" s="390" t="s">
        <v>443</v>
      </c>
      <c r="B49" s="401">
        <v>71105</v>
      </c>
      <c r="C49" s="409"/>
      <c r="D49" s="392"/>
      <c r="E49" s="392"/>
      <c r="F49" s="392"/>
      <c r="G49" s="394">
        <f aca="true" t="shared" si="4" ref="G49:G77">SUM(B49:F49)</f>
        <v>71105</v>
      </c>
      <c r="H49" s="404"/>
      <c r="I49" s="426">
        <v>12203</v>
      </c>
      <c r="J49" s="407"/>
      <c r="K49" s="407"/>
      <c r="L49" s="407"/>
      <c r="M49" s="407"/>
      <c r="N49" s="427">
        <f t="shared" si="3"/>
        <v>12203</v>
      </c>
    </row>
    <row r="50" spans="1:14" ht="12.75">
      <c r="A50" s="390" t="s">
        <v>445</v>
      </c>
      <c r="B50" s="406">
        <v>630578</v>
      </c>
      <c r="C50" s="392"/>
      <c r="D50" s="399"/>
      <c r="E50" s="407"/>
      <c r="F50" s="742">
        <v>8874</v>
      </c>
      <c r="G50" s="394">
        <f t="shared" si="4"/>
        <v>639452</v>
      </c>
      <c r="H50" s="404"/>
      <c r="I50" s="740">
        <v>8874</v>
      </c>
      <c r="J50" s="407"/>
      <c r="K50" s="407"/>
      <c r="L50" s="407"/>
      <c r="M50" s="407"/>
      <c r="N50" s="427">
        <f t="shared" si="3"/>
        <v>8874</v>
      </c>
    </row>
    <row r="51" spans="1:14" ht="12.75">
      <c r="A51" s="380" t="s">
        <v>446</v>
      </c>
      <c r="B51" s="381"/>
      <c r="C51" s="382"/>
      <c r="D51" s="398"/>
      <c r="E51" s="741">
        <v>402777</v>
      </c>
      <c r="F51" s="741">
        <v>13511</v>
      </c>
      <c r="G51" s="383">
        <f t="shared" si="4"/>
        <v>416288</v>
      </c>
      <c r="H51" s="384"/>
      <c r="I51" s="406">
        <v>32</v>
      </c>
      <c r="J51" s="398"/>
      <c r="K51" s="398"/>
      <c r="L51" s="741">
        <v>422606</v>
      </c>
      <c r="M51" s="741">
        <v>33498</v>
      </c>
      <c r="N51" s="400">
        <f t="shared" si="3"/>
        <v>456136</v>
      </c>
    </row>
    <row r="52" spans="1:14" ht="12.75">
      <c r="A52" s="380" t="s">
        <v>447</v>
      </c>
      <c r="B52" s="391"/>
      <c r="C52" s="392"/>
      <c r="D52" s="392"/>
      <c r="E52" s="392"/>
      <c r="F52" s="392"/>
      <c r="G52" s="400">
        <f t="shared" si="4"/>
        <v>0</v>
      </c>
      <c r="H52" s="404"/>
      <c r="I52" s="401"/>
      <c r="J52" s="398"/>
      <c r="K52" s="398">
        <v>881501</v>
      </c>
      <c r="L52" s="398"/>
      <c r="M52" s="398"/>
      <c r="N52" s="400">
        <f t="shared" si="3"/>
        <v>881501</v>
      </c>
    </row>
    <row r="53" spans="1:14" ht="12.75">
      <c r="A53" s="380" t="s">
        <v>448</v>
      </c>
      <c r="B53" s="381"/>
      <c r="C53" s="382"/>
      <c r="D53" s="382">
        <v>554</v>
      </c>
      <c r="E53" s="382"/>
      <c r="F53" s="382"/>
      <c r="G53" s="400">
        <f t="shared" si="4"/>
        <v>554</v>
      </c>
      <c r="H53" s="404"/>
      <c r="I53" s="401">
        <v>1094</v>
      </c>
      <c r="J53" s="398"/>
      <c r="K53" s="398"/>
      <c r="L53" s="398"/>
      <c r="M53" s="398"/>
      <c r="N53" s="400">
        <f t="shared" si="3"/>
        <v>1094</v>
      </c>
    </row>
    <row r="54" spans="1:14" ht="12.75">
      <c r="A54" s="428" t="s">
        <v>449</v>
      </c>
      <c r="B54" s="429"/>
      <c r="C54" s="430"/>
      <c r="D54" s="430"/>
      <c r="E54" s="430"/>
      <c r="F54" s="430"/>
      <c r="G54" s="400">
        <f t="shared" si="4"/>
        <v>0</v>
      </c>
      <c r="H54" s="404"/>
      <c r="I54" s="431">
        <v>762</v>
      </c>
      <c r="J54" s="432"/>
      <c r="K54" s="432"/>
      <c r="L54" s="432"/>
      <c r="M54" s="432"/>
      <c r="N54" s="400">
        <f t="shared" si="3"/>
        <v>762</v>
      </c>
    </row>
    <row r="55" spans="1:14" ht="12.75">
      <c r="A55" s="428" t="s">
        <v>450</v>
      </c>
      <c r="B55" s="429"/>
      <c r="C55" s="430"/>
      <c r="D55" s="430"/>
      <c r="E55" s="430"/>
      <c r="F55" s="430"/>
      <c r="G55" s="400">
        <f t="shared" si="4"/>
        <v>0</v>
      </c>
      <c r="H55" s="404"/>
      <c r="I55" s="431">
        <v>400</v>
      </c>
      <c r="J55" s="432"/>
      <c r="K55" s="432">
        <v>134240</v>
      </c>
      <c r="L55" s="432"/>
      <c r="M55" s="432"/>
      <c r="N55" s="383">
        <f t="shared" si="3"/>
        <v>134640</v>
      </c>
    </row>
    <row r="56" spans="1:14" ht="12.75">
      <c r="A56" s="428" t="s">
        <v>451</v>
      </c>
      <c r="B56" s="429"/>
      <c r="C56" s="430"/>
      <c r="D56" s="430"/>
      <c r="E56" s="430"/>
      <c r="F56" s="430"/>
      <c r="G56" s="400">
        <f t="shared" si="4"/>
        <v>0</v>
      </c>
      <c r="H56" s="404"/>
      <c r="I56" s="429"/>
      <c r="J56" s="430"/>
      <c r="K56" s="432"/>
      <c r="L56" s="432"/>
      <c r="M56" s="432"/>
      <c r="N56" s="383">
        <f t="shared" si="3"/>
        <v>0</v>
      </c>
    </row>
    <row r="57" spans="1:14" ht="12.75">
      <c r="A57" s="428" t="s">
        <v>452</v>
      </c>
      <c r="B57" s="429"/>
      <c r="C57" s="430"/>
      <c r="D57" s="430">
        <v>184</v>
      </c>
      <c r="E57" s="430"/>
      <c r="F57" s="430"/>
      <c r="G57" s="400">
        <f t="shared" si="4"/>
        <v>184</v>
      </c>
      <c r="H57" s="404"/>
      <c r="I57" s="743">
        <v>3136</v>
      </c>
      <c r="J57" s="430"/>
      <c r="K57" s="432">
        <v>40091</v>
      </c>
      <c r="L57" s="432"/>
      <c r="M57" s="432"/>
      <c r="N57" s="383">
        <f t="shared" si="3"/>
        <v>43227</v>
      </c>
    </row>
    <row r="58" spans="1:14" ht="12.75">
      <c r="A58" s="428" t="s">
        <v>453</v>
      </c>
      <c r="B58" s="429"/>
      <c r="C58" s="430"/>
      <c r="D58" s="430">
        <v>210892</v>
      </c>
      <c r="E58" s="430"/>
      <c r="F58" s="430"/>
      <c r="G58" s="400">
        <f t="shared" si="4"/>
        <v>210892</v>
      </c>
      <c r="H58" s="404"/>
      <c r="I58" s="429"/>
      <c r="J58" s="430"/>
      <c r="K58" s="430"/>
      <c r="L58" s="430"/>
      <c r="M58" s="430"/>
      <c r="N58" s="383">
        <f t="shared" si="3"/>
        <v>0</v>
      </c>
    </row>
    <row r="59" spans="1:14" ht="12.75">
      <c r="A59" s="428" t="s">
        <v>454</v>
      </c>
      <c r="B59" s="429"/>
      <c r="C59" s="430"/>
      <c r="D59" s="430"/>
      <c r="E59" s="430"/>
      <c r="F59" s="430"/>
      <c r="G59" s="400">
        <f t="shared" si="4"/>
        <v>0</v>
      </c>
      <c r="H59" s="404"/>
      <c r="I59" s="429"/>
      <c r="J59" s="430"/>
      <c r="K59" s="430"/>
      <c r="L59" s="430"/>
      <c r="M59" s="430"/>
      <c r="N59" s="383">
        <f t="shared" si="3"/>
        <v>0</v>
      </c>
    </row>
    <row r="60" spans="1:14" ht="12.75">
      <c r="A60" s="428" t="s">
        <v>455</v>
      </c>
      <c r="B60" s="429"/>
      <c r="C60" s="430"/>
      <c r="D60" s="430"/>
      <c r="E60" s="430"/>
      <c r="F60" s="430"/>
      <c r="G60" s="400">
        <f t="shared" si="4"/>
        <v>0</v>
      </c>
      <c r="H60" s="404"/>
      <c r="I60" s="429"/>
      <c r="J60" s="430"/>
      <c r="K60" s="430"/>
      <c r="L60" s="430"/>
      <c r="M60" s="430"/>
      <c r="N60" s="383">
        <f t="shared" si="3"/>
        <v>0</v>
      </c>
    </row>
    <row r="61" spans="1:14" ht="12.75">
      <c r="A61" s="428" t="s">
        <v>456</v>
      </c>
      <c r="B61" s="429"/>
      <c r="C61" s="430"/>
      <c r="D61" s="430"/>
      <c r="E61" s="430"/>
      <c r="F61" s="430"/>
      <c r="G61" s="400">
        <f t="shared" si="4"/>
        <v>0</v>
      </c>
      <c r="H61" s="404"/>
      <c r="I61" s="429"/>
      <c r="J61" s="430"/>
      <c r="K61" s="430"/>
      <c r="L61" s="430"/>
      <c r="M61" s="430"/>
      <c r="N61" s="383">
        <f t="shared" si="3"/>
        <v>0</v>
      </c>
    </row>
    <row r="62" spans="1:14" ht="12.75">
      <c r="A62" s="428" t="s">
        <v>457</v>
      </c>
      <c r="B62" s="429"/>
      <c r="C62" s="430"/>
      <c r="D62" s="430"/>
      <c r="E62" s="430"/>
      <c r="F62" s="430"/>
      <c r="G62" s="400">
        <f t="shared" si="4"/>
        <v>0</v>
      </c>
      <c r="H62" s="404"/>
      <c r="I62" s="429"/>
      <c r="J62" s="430"/>
      <c r="K62" s="430"/>
      <c r="L62" s="430"/>
      <c r="M62" s="430"/>
      <c r="N62" s="383">
        <f t="shared" si="3"/>
        <v>0</v>
      </c>
    </row>
    <row r="63" spans="1:14" ht="12.75">
      <c r="A63" s="428" t="s">
        <v>458</v>
      </c>
      <c r="B63" s="429"/>
      <c r="C63" s="430"/>
      <c r="D63" s="430"/>
      <c r="E63" s="430"/>
      <c r="F63" s="430"/>
      <c r="G63" s="400">
        <f t="shared" si="4"/>
        <v>0</v>
      </c>
      <c r="H63" s="404"/>
      <c r="I63" s="429"/>
      <c r="J63" s="430"/>
      <c r="K63" s="430"/>
      <c r="L63" s="430"/>
      <c r="M63" s="430"/>
      <c r="N63" s="383">
        <f t="shared" si="3"/>
        <v>0</v>
      </c>
    </row>
    <row r="64" spans="1:14" ht="12.75">
      <c r="A64" s="428" t="s">
        <v>459</v>
      </c>
      <c r="B64" s="429"/>
      <c r="C64" s="430"/>
      <c r="D64" s="430"/>
      <c r="E64" s="430"/>
      <c r="F64" s="430"/>
      <c r="G64" s="400">
        <f t="shared" si="4"/>
        <v>0</v>
      </c>
      <c r="H64" s="404"/>
      <c r="I64" s="429"/>
      <c r="J64" s="430"/>
      <c r="K64" s="430">
        <v>4500</v>
      </c>
      <c r="L64" s="430"/>
      <c r="M64" s="430"/>
      <c r="N64" s="383">
        <f t="shared" si="3"/>
        <v>4500</v>
      </c>
    </row>
    <row r="65" spans="1:14" ht="12.75">
      <c r="A65" s="428" t="s">
        <v>460</v>
      </c>
      <c r="B65" s="429"/>
      <c r="C65" s="430"/>
      <c r="D65" s="430"/>
      <c r="E65" s="430"/>
      <c r="F65" s="430"/>
      <c r="G65" s="400">
        <f t="shared" si="4"/>
        <v>0</v>
      </c>
      <c r="H65" s="404"/>
      <c r="I65" s="429"/>
      <c r="J65" s="430"/>
      <c r="K65" s="430"/>
      <c r="L65" s="430"/>
      <c r="M65" s="430"/>
      <c r="N65" s="383">
        <f t="shared" si="3"/>
        <v>0</v>
      </c>
    </row>
    <row r="66" spans="1:14" ht="12.75">
      <c r="A66" s="428" t="s">
        <v>461</v>
      </c>
      <c r="B66" s="429"/>
      <c r="C66" s="430"/>
      <c r="D66" s="430"/>
      <c r="E66" s="430"/>
      <c r="F66" s="430"/>
      <c r="G66" s="400">
        <f t="shared" si="4"/>
        <v>0</v>
      </c>
      <c r="H66" s="404"/>
      <c r="I66" s="429"/>
      <c r="J66" s="430"/>
      <c r="K66" s="430"/>
      <c r="L66" s="430"/>
      <c r="M66" s="430"/>
      <c r="N66" s="383">
        <f t="shared" si="3"/>
        <v>0</v>
      </c>
    </row>
    <row r="67" spans="1:14" ht="12.75">
      <c r="A67" s="428" t="s">
        <v>462</v>
      </c>
      <c r="B67" s="429"/>
      <c r="C67" s="430"/>
      <c r="D67" s="430"/>
      <c r="E67" s="430"/>
      <c r="F67" s="430"/>
      <c r="G67" s="400">
        <f t="shared" si="4"/>
        <v>0</v>
      </c>
      <c r="H67" s="404"/>
      <c r="I67" s="429"/>
      <c r="J67" s="430"/>
      <c r="K67" s="430">
        <v>2000</v>
      </c>
      <c r="L67" s="430"/>
      <c r="M67" s="430"/>
      <c r="N67" s="383">
        <f t="shared" si="3"/>
        <v>2000</v>
      </c>
    </row>
    <row r="68" spans="1:14" ht="12.75">
      <c r="A68" s="428" t="s">
        <v>463</v>
      </c>
      <c r="B68" s="429"/>
      <c r="C68" s="430"/>
      <c r="D68" s="430"/>
      <c r="E68" s="430"/>
      <c r="F68" s="430"/>
      <c r="G68" s="400">
        <f t="shared" si="4"/>
        <v>0</v>
      </c>
      <c r="H68" s="404"/>
      <c r="I68" s="429"/>
      <c r="J68" s="430"/>
      <c r="K68" s="430">
        <v>1200</v>
      </c>
      <c r="L68" s="430"/>
      <c r="M68" s="430"/>
      <c r="N68" s="383">
        <f t="shared" si="3"/>
        <v>1200</v>
      </c>
    </row>
    <row r="69" spans="1:14" ht="12.75">
      <c r="A69" s="428" t="s">
        <v>464</v>
      </c>
      <c r="B69" s="429"/>
      <c r="C69" s="430"/>
      <c r="D69" s="430"/>
      <c r="E69" s="430"/>
      <c r="F69" s="430"/>
      <c r="G69" s="400">
        <f t="shared" si="4"/>
        <v>0</v>
      </c>
      <c r="H69" s="404"/>
      <c r="I69" s="429"/>
      <c r="J69" s="430"/>
      <c r="K69" s="430"/>
      <c r="L69" s="430"/>
      <c r="M69" s="430"/>
      <c r="N69" s="383">
        <f t="shared" si="3"/>
        <v>0</v>
      </c>
    </row>
    <row r="70" spans="1:14" ht="12.75">
      <c r="A70" s="428" t="s">
        <v>465</v>
      </c>
      <c r="B70" s="429"/>
      <c r="C70" s="430"/>
      <c r="D70" s="430"/>
      <c r="E70" s="430"/>
      <c r="F70" s="430"/>
      <c r="G70" s="400">
        <f t="shared" si="4"/>
        <v>0</v>
      </c>
      <c r="H70" s="404"/>
      <c r="I70" s="429"/>
      <c r="J70" s="430"/>
      <c r="K70" s="430"/>
      <c r="L70" s="430"/>
      <c r="M70" s="430"/>
      <c r="N70" s="383">
        <f t="shared" si="3"/>
        <v>0</v>
      </c>
    </row>
    <row r="71" spans="1:14" ht="12.75">
      <c r="A71" s="428" t="s">
        <v>466</v>
      </c>
      <c r="B71" s="429">
        <v>1500</v>
      </c>
      <c r="C71" s="430"/>
      <c r="D71" s="430"/>
      <c r="E71" s="430"/>
      <c r="F71" s="430"/>
      <c r="G71" s="400">
        <f t="shared" si="4"/>
        <v>1500</v>
      </c>
      <c r="H71" s="404"/>
      <c r="I71" s="429"/>
      <c r="J71" s="430"/>
      <c r="K71" s="430">
        <v>2000</v>
      </c>
      <c r="L71" s="430"/>
      <c r="M71" s="430"/>
      <c r="N71" s="383">
        <f t="shared" si="3"/>
        <v>2000</v>
      </c>
    </row>
    <row r="72" spans="1:14" ht="12.75">
      <c r="A72" s="428" t="s">
        <v>467</v>
      </c>
      <c r="B72" s="429"/>
      <c r="C72" s="430"/>
      <c r="D72" s="430"/>
      <c r="E72" s="430"/>
      <c r="F72" s="430"/>
      <c r="G72" s="400">
        <f t="shared" si="4"/>
        <v>0</v>
      </c>
      <c r="H72" s="404"/>
      <c r="I72" s="429"/>
      <c r="J72" s="430"/>
      <c r="K72" s="433">
        <v>4500</v>
      </c>
      <c r="L72" s="430"/>
      <c r="M72" s="430"/>
      <c r="N72" s="383">
        <f t="shared" si="3"/>
        <v>4500</v>
      </c>
    </row>
    <row r="73" spans="1:14" ht="12.75">
      <c r="A73" s="434" t="s">
        <v>468</v>
      </c>
      <c r="B73" s="431"/>
      <c r="C73" s="432"/>
      <c r="D73" s="432">
        <v>248457</v>
      </c>
      <c r="E73" s="430"/>
      <c r="F73" s="430"/>
      <c r="G73" s="400">
        <f t="shared" si="4"/>
        <v>248457</v>
      </c>
      <c r="H73" s="404"/>
      <c r="I73" s="431">
        <v>247377</v>
      </c>
      <c r="J73" s="430">
        <v>2040</v>
      </c>
      <c r="K73" s="430"/>
      <c r="L73" s="430"/>
      <c r="M73" s="430"/>
      <c r="N73" s="383">
        <f t="shared" si="3"/>
        <v>249417</v>
      </c>
    </row>
    <row r="74" spans="1:14" ht="12.75">
      <c r="A74" s="464" t="s">
        <v>469</v>
      </c>
      <c r="B74" s="431"/>
      <c r="C74" s="432">
        <v>36000</v>
      </c>
      <c r="D74" s="432"/>
      <c r="E74" s="430"/>
      <c r="F74" s="430"/>
      <c r="G74" s="400">
        <f t="shared" si="4"/>
        <v>36000</v>
      </c>
      <c r="H74" s="404"/>
      <c r="I74" s="431"/>
      <c r="J74" s="432"/>
      <c r="K74" s="432"/>
      <c r="L74" s="430"/>
      <c r="M74" s="430"/>
      <c r="N74" s="383">
        <f t="shared" si="3"/>
        <v>0</v>
      </c>
    </row>
    <row r="75" spans="1:14" ht="12.75">
      <c r="A75" s="428" t="s">
        <v>470</v>
      </c>
      <c r="B75" s="431"/>
      <c r="C75" s="432"/>
      <c r="D75" s="432"/>
      <c r="E75" s="430"/>
      <c r="F75" s="430"/>
      <c r="G75" s="400">
        <f t="shared" si="4"/>
        <v>0</v>
      </c>
      <c r="H75" s="404"/>
      <c r="I75" s="431"/>
      <c r="J75" s="432"/>
      <c r="K75" s="432">
        <v>6300</v>
      </c>
      <c r="L75" s="430"/>
      <c r="M75" s="430"/>
      <c r="N75" s="383">
        <f t="shared" si="3"/>
        <v>6300</v>
      </c>
    </row>
    <row r="76" spans="1:14" ht="12.75">
      <c r="A76" s="428" t="s">
        <v>471</v>
      </c>
      <c r="B76" s="431"/>
      <c r="C76" s="432"/>
      <c r="D76" s="432"/>
      <c r="E76" s="430"/>
      <c r="F76" s="430"/>
      <c r="G76" s="435">
        <f t="shared" si="4"/>
        <v>0</v>
      </c>
      <c r="H76" s="404"/>
      <c r="I76" s="431"/>
      <c r="J76" s="432"/>
      <c r="K76" s="432"/>
      <c r="L76" s="430"/>
      <c r="M76" s="430"/>
      <c r="N76" s="383">
        <f t="shared" si="3"/>
        <v>0</v>
      </c>
    </row>
    <row r="77" spans="1:14" ht="13.5" thickBot="1">
      <c r="A77" s="428" t="s">
        <v>472</v>
      </c>
      <c r="B77" s="429"/>
      <c r="C77" s="430"/>
      <c r="D77" s="430"/>
      <c r="E77" s="430"/>
      <c r="F77" s="430"/>
      <c r="G77" s="436">
        <f t="shared" si="4"/>
        <v>0</v>
      </c>
      <c r="H77" s="404"/>
      <c r="I77" s="431"/>
      <c r="J77" s="432"/>
      <c r="K77" s="432"/>
      <c r="L77" s="430"/>
      <c r="M77" s="430"/>
      <c r="N77" s="437">
        <f t="shared" si="3"/>
        <v>0</v>
      </c>
    </row>
    <row r="78" spans="1:14" ht="12.75">
      <c r="A78" s="438" t="s">
        <v>58</v>
      </c>
      <c r="B78" s="439">
        <f>SUM(B9:B12,B14:B24,B29,B33:B48,B51:B77)</f>
        <v>1059354</v>
      </c>
      <c r="C78" s="439">
        <f>SUM(C9:C12,C14:C24,C29,C33:C48,C51:C77)</f>
        <v>36000</v>
      </c>
      <c r="D78" s="439">
        <f>SUM(D9:D12,D13:D24,D29,D33:D48,D51:D77,D28)</f>
        <v>704149</v>
      </c>
      <c r="E78" s="439">
        <f>SUM(E9:E12,E14:E24,E29,E33:E48,E51:E77)</f>
        <v>402777</v>
      </c>
      <c r="F78" s="439">
        <f>SUM(F9:F12,F14:F23,F24,F29,F33:F48,F51:F77)</f>
        <v>20495</v>
      </c>
      <c r="G78" s="439">
        <f>SUM(G9:G12,G13:G24,G33:G48,G51:G58,G59:G77,G28)</f>
        <v>2231649</v>
      </c>
      <c r="H78" s="439" t="e">
        <f>SUM(H9:H12,H14:H24,H33:H48,H51:H58,H59:H77)</f>
        <v>#REF!</v>
      </c>
      <c r="I78" s="439">
        <f>SUM(I9:I12,I13:I24,I29,I33:I48,I51:I77,I28)</f>
        <v>390815</v>
      </c>
      <c r="J78" s="467">
        <f>SUM(J9:J12,J13:J24,J29,J33:J48,J51:J77)</f>
        <v>249095</v>
      </c>
      <c r="K78" s="467">
        <f>SUM(K9:K12,K13:K24,K29,K33:K48,K51:K77)</f>
        <v>1135635</v>
      </c>
      <c r="L78" s="439">
        <f>SUM(L9:L12,L13:L24,L29,L33:L48,L51:L77)</f>
        <v>422606</v>
      </c>
      <c r="M78" s="439">
        <f>SUM(M9:M12,M13:M24,M29,M33:M48,M51:M77)</f>
        <v>33498</v>
      </c>
      <c r="N78" s="440">
        <f>SUM(N9:N12,N13:N24,N29,N33:N48,N51:N77,N28)</f>
        <v>2231649</v>
      </c>
    </row>
    <row r="79" spans="1:14" ht="12.75">
      <c r="A79" s="441" t="s">
        <v>473</v>
      </c>
      <c r="B79" s="381"/>
      <c r="C79" s="382"/>
      <c r="D79" s="382"/>
      <c r="E79" s="382"/>
      <c r="F79" s="382"/>
      <c r="G79" s="383"/>
      <c r="H79" s="442"/>
      <c r="I79" s="388"/>
      <c r="J79" s="398"/>
      <c r="K79" s="409">
        <v>881501</v>
      </c>
      <c r="L79" s="382"/>
      <c r="M79" s="382"/>
      <c r="N79" s="443">
        <f>SUM(I79:M79)</f>
        <v>881501</v>
      </c>
    </row>
    <row r="80" spans="1:14" ht="13.5" thickBot="1">
      <c r="A80" s="444" t="s">
        <v>70</v>
      </c>
      <c r="B80" s="445">
        <f aca="true" t="shared" si="5" ref="B80:N80">B78-B79</f>
        <v>1059354</v>
      </c>
      <c r="C80" s="446">
        <f t="shared" si="5"/>
        <v>36000</v>
      </c>
      <c r="D80" s="446">
        <f t="shared" si="5"/>
        <v>704149</v>
      </c>
      <c r="E80" s="446">
        <f t="shared" si="5"/>
        <v>402777</v>
      </c>
      <c r="F80" s="446">
        <f t="shared" si="5"/>
        <v>20495</v>
      </c>
      <c r="G80" s="446">
        <f t="shared" si="5"/>
        <v>2231649</v>
      </c>
      <c r="H80" s="447" t="e">
        <f t="shared" si="5"/>
        <v>#REF!</v>
      </c>
      <c r="I80" s="445">
        <f t="shared" si="5"/>
        <v>390815</v>
      </c>
      <c r="J80" s="446">
        <f t="shared" si="5"/>
        <v>249095</v>
      </c>
      <c r="K80" s="446">
        <f t="shared" si="5"/>
        <v>254134</v>
      </c>
      <c r="L80" s="446">
        <f t="shared" si="5"/>
        <v>422606</v>
      </c>
      <c r="M80" s="446">
        <f t="shared" si="5"/>
        <v>33498</v>
      </c>
      <c r="N80" s="448">
        <f t="shared" si="5"/>
        <v>1350148</v>
      </c>
    </row>
    <row r="81" spans="1:14" ht="12.75">
      <c r="A81" s="449"/>
      <c r="B81" s="450"/>
      <c r="C81" s="450"/>
      <c r="D81" s="450"/>
      <c r="E81" s="450"/>
      <c r="F81" s="450"/>
      <c r="G81" s="451"/>
      <c r="H81" s="451"/>
      <c r="I81" s="452"/>
      <c r="J81" s="450"/>
      <c r="K81" s="453"/>
      <c r="L81" s="452"/>
      <c r="M81" s="452"/>
      <c r="N81" s="454"/>
    </row>
    <row r="82" spans="1:14" ht="12.75">
      <c r="A82" s="449"/>
      <c r="B82" s="450"/>
      <c r="C82" s="450"/>
      <c r="D82" s="450"/>
      <c r="E82" s="450"/>
      <c r="F82" s="450"/>
      <c r="G82" s="451"/>
      <c r="H82" s="451"/>
      <c r="I82" s="450"/>
      <c r="J82" s="450"/>
      <c r="K82" s="453"/>
      <c r="L82" s="452"/>
      <c r="M82" s="452"/>
      <c r="N82" s="454"/>
    </row>
    <row r="83" spans="1:14" ht="12.75">
      <c r="A83" s="449"/>
      <c r="B83" s="450"/>
      <c r="C83" s="450"/>
      <c r="D83" s="450"/>
      <c r="E83" s="450"/>
      <c r="F83" s="450"/>
      <c r="G83" s="451"/>
      <c r="H83" s="451"/>
      <c r="I83" s="455"/>
      <c r="J83" s="450"/>
      <c r="K83" s="454"/>
      <c r="L83" s="450"/>
      <c r="M83" s="450"/>
      <c r="N83" s="454"/>
    </row>
    <row r="84" spans="1:14" ht="12.75">
      <c r="A84" s="449"/>
      <c r="B84" s="450"/>
      <c r="C84" s="450"/>
      <c r="D84" s="450"/>
      <c r="E84" s="450"/>
      <c r="F84" s="450"/>
      <c r="G84" s="451"/>
      <c r="H84" s="451"/>
      <c r="I84" s="450"/>
      <c r="J84" s="450"/>
      <c r="K84" s="454"/>
      <c r="L84" s="450"/>
      <c r="M84" s="450"/>
      <c r="N84" s="454"/>
    </row>
    <row r="85" spans="1:14" ht="12.75">
      <c r="A85" s="449"/>
      <c r="B85" s="450"/>
      <c r="C85" s="450"/>
      <c r="D85" s="450"/>
      <c r="E85" s="450"/>
      <c r="F85" s="450"/>
      <c r="G85" s="451"/>
      <c r="H85" s="451"/>
      <c r="I85" s="450"/>
      <c r="J85" s="450"/>
      <c r="K85" s="454"/>
      <c r="L85" s="450"/>
      <c r="M85" s="450"/>
      <c r="N85" s="454"/>
    </row>
    <row r="86" spans="1:14" ht="12.75">
      <c r="A86" s="449"/>
      <c r="B86" s="450"/>
      <c r="C86" s="450"/>
      <c r="D86" s="450"/>
      <c r="E86" s="450"/>
      <c r="F86" s="450"/>
      <c r="G86" s="451"/>
      <c r="H86" s="451"/>
      <c r="I86" s="450"/>
      <c r="J86" s="450"/>
      <c r="K86" s="454"/>
      <c r="L86" s="450"/>
      <c r="M86" s="450"/>
      <c r="N86" s="454"/>
    </row>
    <row r="87" spans="1:14" ht="12.75">
      <c r="A87" s="449"/>
      <c r="B87" s="450"/>
      <c r="C87" s="450"/>
      <c r="D87" s="450"/>
      <c r="E87" s="450"/>
      <c r="F87" s="450"/>
      <c r="G87" s="451"/>
      <c r="H87" s="451"/>
      <c r="I87" s="450"/>
      <c r="J87" s="450"/>
      <c r="K87" s="454"/>
      <c r="L87" s="450"/>
      <c r="M87" s="450"/>
      <c r="N87" s="454"/>
    </row>
  </sheetData>
  <sheetProtection/>
  <mergeCells count="6">
    <mergeCell ref="B45:G45"/>
    <mergeCell ref="I45:N45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  <headerFooter alignWithMargins="0">
    <oddHeader>&amp;R10. melléklet  .../...(....)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3">
    <pageSetUpPr fitToPage="1"/>
  </sheetPr>
  <dimension ref="A1:GL87"/>
  <sheetViews>
    <sheetView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8" sqref="I28"/>
    </sheetView>
  </sheetViews>
  <sheetFormatPr defaultColWidth="9.00390625" defaultRowHeight="12.75"/>
  <cols>
    <col min="1" max="1" width="42.375" style="346" customWidth="1"/>
    <col min="2" max="3" width="9.50390625" style="347" customWidth="1"/>
    <col min="4" max="4" width="9.375" style="347" bestFit="1" customWidth="1"/>
    <col min="5" max="6" width="9.50390625" style="347" customWidth="1"/>
    <col min="7" max="7" width="9.50390625" style="348" customWidth="1"/>
    <col min="8" max="8" width="1.12109375" style="348" customWidth="1"/>
    <col min="9" max="13" width="9.50390625" style="346" customWidth="1"/>
    <col min="14" max="14" width="9.50390625" style="349" customWidth="1"/>
    <col min="15" max="16384" width="10.625" style="346" customWidth="1"/>
  </cols>
  <sheetData>
    <row r="1" spans="10:13" ht="12.75">
      <c r="J1" s="707" t="s">
        <v>599</v>
      </c>
      <c r="K1" s="707"/>
      <c r="L1" s="707"/>
      <c r="M1" s="707"/>
    </row>
    <row r="2" spans="1:14" ht="12.75">
      <c r="A2" s="350"/>
      <c r="I2" s="350"/>
      <c r="J2" s="706" t="s">
        <v>615</v>
      </c>
      <c r="K2" s="706"/>
      <c r="L2" s="706"/>
      <c r="M2" s="706"/>
      <c r="N2" s="351"/>
    </row>
    <row r="3" spans="1:14" ht="17.25" customHeight="1">
      <c r="A3" s="352" t="s">
        <v>486</v>
      </c>
      <c r="B3" s="353"/>
      <c r="C3" s="353"/>
      <c r="D3" s="353"/>
      <c r="E3" s="353"/>
      <c r="F3" s="353"/>
      <c r="G3" s="354"/>
      <c r="H3" s="354"/>
      <c r="I3" s="355"/>
      <c r="J3" s="355"/>
      <c r="K3" s="355"/>
      <c r="L3" s="355"/>
      <c r="M3" s="355"/>
      <c r="N3" s="356"/>
    </row>
    <row r="4" spans="1:14" ht="19.5">
      <c r="A4" s="357" t="s">
        <v>397</v>
      </c>
      <c r="B4" s="353"/>
      <c r="C4" s="353"/>
      <c r="D4" s="353"/>
      <c r="E4" s="353"/>
      <c r="F4" s="353"/>
      <c r="G4" s="354"/>
      <c r="H4" s="354"/>
      <c r="I4" s="355"/>
      <c r="J4" s="355"/>
      <c r="K4" s="355"/>
      <c r="L4" s="355"/>
      <c r="M4" s="355"/>
      <c r="N4" s="356"/>
    </row>
    <row r="5" spans="1:14" ht="0.75" customHeight="1" thickBot="1">
      <c r="A5" s="358"/>
      <c r="B5" s="353"/>
      <c r="C5" s="353"/>
      <c r="D5" s="353"/>
      <c r="E5" s="353"/>
      <c r="F5" s="353"/>
      <c r="G5" s="354"/>
      <c r="H5" s="354"/>
      <c r="I5" s="355"/>
      <c r="J5" s="355"/>
      <c r="K5" s="355"/>
      <c r="L5" s="355"/>
      <c r="M5" s="355"/>
      <c r="N5" s="351" t="s">
        <v>398</v>
      </c>
    </row>
    <row r="6" spans="1:14" ht="15.75">
      <c r="A6" s="359" t="s">
        <v>243</v>
      </c>
      <c r="B6" s="700" t="s">
        <v>399</v>
      </c>
      <c r="C6" s="701"/>
      <c r="D6" s="701"/>
      <c r="E6" s="701"/>
      <c r="F6" s="701"/>
      <c r="G6" s="702"/>
      <c r="H6" s="360"/>
      <c r="I6" s="700" t="s">
        <v>400</v>
      </c>
      <c r="J6" s="701"/>
      <c r="K6" s="701"/>
      <c r="L6" s="701"/>
      <c r="M6" s="701"/>
      <c r="N6" s="702"/>
    </row>
    <row r="7" spans="1:14" ht="12.75">
      <c r="A7" s="419"/>
      <c r="B7" s="362" t="s">
        <v>401</v>
      </c>
      <c r="C7" s="363" t="s">
        <v>402</v>
      </c>
      <c r="D7" s="363" t="s">
        <v>403</v>
      </c>
      <c r="E7" s="363" t="s">
        <v>404</v>
      </c>
      <c r="F7" s="363" t="s">
        <v>405</v>
      </c>
      <c r="G7" s="364" t="s">
        <v>406</v>
      </c>
      <c r="H7" s="365"/>
      <c r="I7" s="362" t="s">
        <v>401</v>
      </c>
      <c r="J7" s="363" t="s">
        <v>402</v>
      </c>
      <c r="K7" s="363" t="s">
        <v>403</v>
      </c>
      <c r="L7" s="363" t="s">
        <v>142</v>
      </c>
      <c r="M7" s="363" t="s">
        <v>405</v>
      </c>
      <c r="N7" s="364" t="s">
        <v>406</v>
      </c>
    </row>
    <row r="8" spans="1:14" ht="13.5" thickBot="1">
      <c r="A8" s="366"/>
      <c r="B8" s="367" t="s">
        <v>407</v>
      </c>
      <c r="C8" s="368" t="s">
        <v>407</v>
      </c>
      <c r="D8" s="368" t="s">
        <v>408</v>
      </c>
      <c r="E8" s="368" t="s">
        <v>409</v>
      </c>
      <c r="F8" s="368" t="s">
        <v>410</v>
      </c>
      <c r="G8" s="369" t="s">
        <v>411</v>
      </c>
      <c r="H8" s="370"/>
      <c r="I8" s="367" t="s">
        <v>412</v>
      </c>
      <c r="J8" s="368" t="s">
        <v>413</v>
      </c>
      <c r="K8" s="368" t="s">
        <v>414</v>
      </c>
      <c r="L8" s="368"/>
      <c r="M8" s="368" t="s">
        <v>415</v>
      </c>
      <c r="N8" s="369" t="s">
        <v>416</v>
      </c>
    </row>
    <row r="9" spans="1:194" ht="12.75">
      <c r="A9" s="517" t="s">
        <v>417</v>
      </c>
      <c r="B9" s="371"/>
      <c r="C9" s="372"/>
      <c r="D9" s="456"/>
      <c r="E9" s="372"/>
      <c r="F9" s="374"/>
      <c r="G9" s="375">
        <f>SUM(B9:F9)</f>
        <v>0</v>
      </c>
      <c r="H9" s="376"/>
      <c r="I9" s="377"/>
      <c r="J9" s="372"/>
      <c r="K9" s="457"/>
      <c r="L9" s="372"/>
      <c r="M9" s="372"/>
      <c r="N9" s="375">
        <f>SUM(I9:M9)</f>
        <v>0</v>
      </c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379"/>
      <c r="EH9" s="379"/>
      <c r="EI9" s="379"/>
      <c r="EJ9" s="379"/>
      <c r="EK9" s="379"/>
      <c r="EL9" s="379"/>
      <c r="EM9" s="379"/>
      <c r="EN9" s="379"/>
      <c r="EO9" s="379"/>
      <c r="EP9" s="379"/>
      <c r="EQ9" s="379"/>
      <c r="ER9" s="379"/>
      <c r="ES9" s="379"/>
      <c r="ET9" s="379"/>
      <c r="EU9" s="379"/>
      <c r="EV9" s="379"/>
      <c r="EW9" s="379"/>
      <c r="EX9" s="379"/>
      <c r="EY9" s="379"/>
      <c r="EZ9" s="379"/>
      <c r="FA9" s="379"/>
      <c r="FB9" s="379"/>
      <c r="FC9" s="379"/>
      <c r="FD9" s="379"/>
      <c r="FE9" s="379"/>
      <c r="FF9" s="379"/>
      <c r="FG9" s="379"/>
      <c r="FH9" s="379"/>
      <c r="FI9" s="379"/>
      <c r="FJ9" s="379"/>
      <c r="FK9" s="379"/>
      <c r="FL9" s="379"/>
      <c r="FM9" s="379"/>
      <c r="FN9" s="379"/>
      <c r="FO9" s="379"/>
      <c r="FP9" s="379"/>
      <c r="FQ9" s="379"/>
      <c r="FR9" s="379"/>
      <c r="FS9" s="379"/>
      <c r="FT9" s="379"/>
      <c r="FU9" s="379"/>
      <c r="FV9" s="379"/>
      <c r="FW9" s="379"/>
      <c r="FX9" s="379"/>
      <c r="FY9" s="379"/>
      <c r="FZ9" s="379"/>
      <c r="GA9" s="379"/>
      <c r="GB9" s="379"/>
      <c r="GC9" s="379"/>
      <c r="GD9" s="379"/>
      <c r="GE9" s="379"/>
      <c r="GF9" s="379"/>
      <c r="GG9" s="379"/>
      <c r="GH9" s="379"/>
      <c r="GI9" s="379"/>
      <c r="GJ9" s="379"/>
      <c r="GK9" s="379"/>
      <c r="GL9" s="379"/>
    </row>
    <row r="10" spans="1:14" ht="12.75">
      <c r="A10" s="380" t="s">
        <v>418</v>
      </c>
      <c r="B10" s="381"/>
      <c r="C10" s="382"/>
      <c r="D10" s="382"/>
      <c r="E10" s="382"/>
      <c r="F10" s="382"/>
      <c r="G10" s="383">
        <f>SUM(B10:F10)</f>
        <v>0</v>
      </c>
      <c r="H10" s="384"/>
      <c r="I10" s="381"/>
      <c r="J10" s="382"/>
      <c r="K10" s="382"/>
      <c r="L10" s="382"/>
      <c r="M10" s="382"/>
      <c r="N10" s="383">
        <f>SUM(I10:M10)</f>
        <v>0</v>
      </c>
    </row>
    <row r="11" spans="1:14" ht="12.75">
      <c r="A11" s="385" t="s">
        <v>419</v>
      </c>
      <c r="B11" s="381"/>
      <c r="C11" s="382"/>
      <c r="D11" s="382"/>
      <c r="E11" s="382"/>
      <c r="F11" s="382"/>
      <c r="G11" s="383">
        <f>SUM(B11:F11)</f>
        <v>0</v>
      </c>
      <c r="H11" s="384"/>
      <c r="I11" s="381"/>
      <c r="J11" s="382"/>
      <c r="K11" s="382"/>
      <c r="L11" s="382"/>
      <c r="M11" s="382"/>
      <c r="N11" s="383">
        <f>SUM(I11:M11)</f>
        <v>0</v>
      </c>
    </row>
    <row r="12" spans="1:14" ht="12.75">
      <c r="A12" s="387" t="s">
        <v>420</v>
      </c>
      <c r="B12" s="388">
        <f>SUM(B13:B15)</f>
        <v>0</v>
      </c>
      <c r="C12" s="389">
        <f>SUM(C13:C15)</f>
        <v>0</v>
      </c>
      <c r="D12" s="389">
        <f>SUM(D13:D18)</f>
        <v>0</v>
      </c>
      <c r="E12" s="389">
        <f>SUM(E13:E18)</f>
        <v>0</v>
      </c>
      <c r="F12" s="389">
        <f>SUM(F13:F18)</f>
        <v>0</v>
      </c>
      <c r="G12" s="389">
        <f>SUM(G13:G18)</f>
        <v>0</v>
      </c>
      <c r="H12" s="389">
        <f>SUM(H13:H17)</f>
        <v>0</v>
      </c>
      <c r="I12" s="389">
        <f>SUM(I13:I17)</f>
        <v>0</v>
      </c>
      <c r="J12" s="389">
        <f>SUM(J13:J18)</f>
        <v>0</v>
      </c>
      <c r="K12" s="389">
        <f>SUM(K13:K18)</f>
        <v>0</v>
      </c>
      <c r="L12" s="389">
        <f>SUM(L13:L18)</f>
        <v>0</v>
      </c>
      <c r="M12" s="389">
        <f>SUM(M13:M18)</f>
        <v>0</v>
      </c>
      <c r="N12" s="383">
        <f>SUM(N13:N18)</f>
        <v>0</v>
      </c>
    </row>
    <row r="13" spans="1:14" ht="12.75">
      <c r="A13" s="390" t="s">
        <v>474</v>
      </c>
      <c r="B13" s="391"/>
      <c r="C13" s="392"/>
      <c r="D13" s="393"/>
      <c r="E13" s="392"/>
      <c r="F13" s="393"/>
      <c r="G13" s="394">
        <f>SUM(B13:F13)</f>
        <v>0</v>
      </c>
      <c r="H13" s="384"/>
      <c r="I13" s="391"/>
      <c r="J13" s="391"/>
      <c r="K13" s="391">
        <f>SUM(K15:K20)</f>
        <v>0</v>
      </c>
      <c r="L13" s="391">
        <f>SUM(L15:L20)</f>
        <v>0</v>
      </c>
      <c r="M13" s="391">
        <f>SUM(M15:M20)</f>
        <v>0</v>
      </c>
      <c r="N13" s="394">
        <f aca="true" t="shared" si="0" ref="N13:N24">SUM(I13:M13)</f>
        <v>0</v>
      </c>
    </row>
    <row r="14" spans="1:14" ht="12.75">
      <c r="A14" s="390" t="s">
        <v>475</v>
      </c>
      <c r="B14" s="391"/>
      <c r="C14" s="392"/>
      <c r="D14" s="393"/>
      <c r="E14" s="392"/>
      <c r="F14" s="393"/>
      <c r="G14" s="394">
        <f>SUM(B14:F14)</f>
        <v>0</v>
      </c>
      <c r="H14" s="384"/>
      <c r="I14" s="391"/>
      <c r="J14" s="395"/>
      <c r="K14" s="395"/>
      <c r="L14" s="395"/>
      <c r="M14" s="395"/>
      <c r="N14" s="394">
        <f t="shared" si="0"/>
        <v>0</v>
      </c>
    </row>
    <row r="15" spans="1:14" ht="12.75">
      <c r="A15" s="390" t="s">
        <v>476</v>
      </c>
      <c r="B15" s="391"/>
      <c r="C15" s="392"/>
      <c r="D15" s="392"/>
      <c r="E15" s="392"/>
      <c r="F15" s="393"/>
      <c r="G15" s="394">
        <f>SUM(B15:F15)</f>
        <v>0</v>
      </c>
      <c r="H15" s="384"/>
      <c r="I15" s="391"/>
      <c r="J15" s="392"/>
      <c r="K15" s="392"/>
      <c r="L15" s="392"/>
      <c r="M15" s="392"/>
      <c r="N15" s="394">
        <f t="shared" si="0"/>
        <v>0</v>
      </c>
    </row>
    <row r="16" spans="1:14" ht="12.75">
      <c r="A16" s="390" t="s">
        <v>477</v>
      </c>
      <c r="B16" s="391"/>
      <c r="C16" s="392"/>
      <c r="D16" s="392"/>
      <c r="E16" s="392"/>
      <c r="F16" s="393"/>
      <c r="G16" s="394"/>
      <c r="H16" s="384"/>
      <c r="I16" s="391"/>
      <c r="J16" s="392"/>
      <c r="K16" s="392"/>
      <c r="L16" s="392"/>
      <c r="M16" s="392"/>
      <c r="N16" s="394">
        <f t="shared" si="0"/>
        <v>0</v>
      </c>
    </row>
    <row r="17" spans="1:14" ht="12.75">
      <c r="A17" s="390" t="s">
        <v>478</v>
      </c>
      <c r="B17" s="391"/>
      <c r="C17" s="392"/>
      <c r="D17" s="392"/>
      <c r="E17" s="392"/>
      <c r="F17" s="393"/>
      <c r="G17" s="394">
        <f aca="true" t="shared" si="1" ref="G17:G29">SUM(B17:F17)</f>
        <v>0</v>
      </c>
      <c r="H17" s="384"/>
      <c r="I17" s="391"/>
      <c r="J17" s="392"/>
      <c r="K17" s="392"/>
      <c r="L17" s="392"/>
      <c r="M17" s="392"/>
      <c r="N17" s="394">
        <f t="shared" si="0"/>
        <v>0</v>
      </c>
    </row>
    <row r="18" spans="1:14" ht="12.75">
      <c r="A18" s="390" t="s">
        <v>421</v>
      </c>
      <c r="B18" s="391"/>
      <c r="C18" s="392"/>
      <c r="D18" s="392"/>
      <c r="E18" s="392"/>
      <c r="F18" s="392"/>
      <c r="G18" s="394">
        <f t="shared" si="1"/>
        <v>0</v>
      </c>
      <c r="H18" s="384"/>
      <c r="I18" s="391"/>
      <c r="J18" s="392"/>
      <c r="K18" s="392"/>
      <c r="L18" s="392"/>
      <c r="M18" s="392"/>
      <c r="N18" s="394">
        <f t="shared" si="0"/>
        <v>0</v>
      </c>
    </row>
    <row r="19" spans="1:14" ht="12.75">
      <c r="A19" s="397" t="s">
        <v>422</v>
      </c>
      <c r="B19" s="391"/>
      <c r="C19" s="392"/>
      <c r="D19" s="398"/>
      <c r="E19" s="392"/>
      <c r="F19" s="393"/>
      <c r="G19" s="400">
        <f t="shared" si="1"/>
        <v>0</v>
      </c>
      <c r="H19" s="384"/>
      <c r="I19" s="391"/>
      <c r="J19" s="398"/>
      <c r="K19" s="392"/>
      <c r="L19" s="392"/>
      <c r="M19" s="392"/>
      <c r="N19" s="400">
        <f t="shared" si="0"/>
        <v>0</v>
      </c>
    </row>
    <row r="20" spans="1:14" ht="12.75">
      <c r="A20" s="380" t="s">
        <v>479</v>
      </c>
      <c r="B20" s="403"/>
      <c r="C20" s="382"/>
      <c r="D20" s="382"/>
      <c r="E20" s="382"/>
      <c r="F20" s="402"/>
      <c r="G20" s="383">
        <f t="shared" si="1"/>
        <v>0</v>
      </c>
      <c r="H20" s="384"/>
      <c r="I20" s="381"/>
      <c r="J20" s="382"/>
      <c r="K20" s="382"/>
      <c r="L20" s="382"/>
      <c r="M20" s="382"/>
      <c r="N20" s="383">
        <f t="shared" si="0"/>
        <v>0</v>
      </c>
    </row>
    <row r="21" spans="1:14" ht="12.75">
      <c r="A21" s="380" t="s">
        <v>423</v>
      </c>
      <c r="B21" s="403"/>
      <c r="C21" s="382"/>
      <c r="D21" s="382"/>
      <c r="E21" s="382"/>
      <c r="F21" s="402"/>
      <c r="G21" s="383">
        <f t="shared" si="1"/>
        <v>0</v>
      </c>
      <c r="H21" s="384"/>
      <c r="I21" s="458"/>
      <c r="J21" s="382"/>
      <c r="K21" s="382"/>
      <c r="L21" s="382"/>
      <c r="M21" s="382"/>
      <c r="N21" s="383">
        <f t="shared" si="0"/>
        <v>0</v>
      </c>
    </row>
    <row r="22" spans="1:14" ht="12.75">
      <c r="A22" s="380" t="s">
        <v>424</v>
      </c>
      <c r="B22" s="381"/>
      <c r="C22" s="382"/>
      <c r="D22" s="382"/>
      <c r="E22" s="382"/>
      <c r="F22" s="382"/>
      <c r="G22" s="383">
        <f t="shared" si="1"/>
        <v>0</v>
      </c>
      <c r="H22" s="384"/>
      <c r="I22" s="381"/>
      <c r="J22" s="382"/>
      <c r="K22" s="382"/>
      <c r="L22" s="382"/>
      <c r="M22" s="382"/>
      <c r="N22" s="383">
        <f t="shared" si="0"/>
        <v>0</v>
      </c>
    </row>
    <row r="23" spans="1:14" ht="12.75">
      <c r="A23" s="380" t="s">
        <v>425</v>
      </c>
      <c r="B23" s="401">
        <v>600</v>
      </c>
      <c r="C23" s="398"/>
      <c r="D23" s="398"/>
      <c r="E23" s="398"/>
      <c r="F23" s="398"/>
      <c r="G23" s="435">
        <f t="shared" si="1"/>
        <v>600</v>
      </c>
      <c r="H23" s="384"/>
      <c r="I23" s="381">
        <v>2461</v>
      </c>
      <c r="J23" s="382"/>
      <c r="K23" s="382"/>
      <c r="L23" s="382"/>
      <c r="M23" s="382"/>
      <c r="N23" s="383">
        <f t="shared" si="0"/>
        <v>2461</v>
      </c>
    </row>
    <row r="24" spans="1:14" ht="12.75">
      <c r="A24" s="380" t="s">
        <v>426</v>
      </c>
      <c r="B24" s="401"/>
      <c r="C24" s="398"/>
      <c r="D24" s="398"/>
      <c r="E24" s="398"/>
      <c r="F24" s="398"/>
      <c r="G24" s="435">
        <f t="shared" si="1"/>
        <v>0</v>
      </c>
      <c r="H24" s="384"/>
      <c r="I24" s="381"/>
      <c r="J24" s="382"/>
      <c r="K24" s="382"/>
      <c r="L24" s="382"/>
      <c r="M24" s="382"/>
      <c r="N24" s="383">
        <f t="shared" si="0"/>
        <v>0</v>
      </c>
    </row>
    <row r="25" spans="1:14" ht="12.75">
      <c r="A25" s="380" t="s">
        <v>427</v>
      </c>
      <c r="B25" s="401"/>
      <c r="C25" s="398"/>
      <c r="D25" s="398"/>
      <c r="E25" s="398"/>
      <c r="F25" s="398"/>
      <c r="G25" s="435">
        <f t="shared" si="1"/>
        <v>0</v>
      </c>
      <c r="H25" s="384"/>
      <c r="I25" s="381"/>
      <c r="J25" s="382"/>
      <c r="K25" s="382"/>
      <c r="L25" s="382"/>
      <c r="M25" s="382"/>
      <c r="N25" s="383">
        <f aca="true" t="shared" si="2" ref="N25:N41">SUM(I25:M25)</f>
        <v>0</v>
      </c>
    </row>
    <row r="26" spans="1:14" ht="12.75">
      <c r="A26" s="380" t="s">
        <v>428</v>
      </c>
      <c r="B26" s="426"/>
      <c r="C26" s="407"/>
      <c r="D26" s="407"/>
      <c r="E26" s="407"/>
      <c r="F26" s="407"/>
      <c r="G26" s="435">
        <f t="shared" si="1"/>
        <v>0</v>
      </c>
      <c r="H26" s="404"/>
      <c r="I26" s="401"/>
      <c r="J26" s="392"/>
      <c r="K26" s="392"/>
      <c r="L26" s="392"/>
      <c r="M26" s="392"/>
      <c r="N26" s="400">
        <f t="shared" si="2"/>
        <v>0</v>
      </c>
    </row>
    <row r="27" spans="1:14" ht="12.75">
      <c r="A27" s="405" t="s">
        <v>492</v>
      </c>
      <c r="B27" s="426">
        <v>354</v>
      </c>
      <c r="C27" s="407"/>
      <c r="D27" s="407"/>
      <c r="E27" s="407"/>
      <c r="F27" s="407"/>
      <c r="G27" s="435">
        <f t="shared" si="1"/>
        <v>354</v>
      </c>
      <c r="H27" s="404"/>
      <c r="I27" s="401">
        <v>318</v>
      </c>
      <c r="J27" s="407"/>
      <c r="K27" s="392"/>
      <c r="L27" s="392"/>
      <c r="M27" s="392"/>
      <c r="N27" s="400">
        <f t="shared" si="2"/>
        <v>318</v>
      </c>
    </row>
    <row r="28" spans="1:14" ht="12.75">
      <c r="A28" s="405" t="s">
        <v>429</v>
      </c>
      <c r="B28" s="401">
        <v>441075</v>
      </c>
      <c r="C28" s="407"/>
      <c r="D28" s="398">
        <v>300</v>
      </c>
      <c r="E28" s="407"/>
      <c r="F28" s="741">
        <v>946</v>
      </c>
      <c r="G28" s="435">
        <f t="shared" si="1"/>
        <v>442321</v>
      </c>
      <c r="H28" s="404"/>
      <c r="I28" s="406">
        <v>185046</v>
      </c>
      <c r="J28" s="398">
        <v>800</v>
      </c>
      <c r="K28" s="398"/>
      <c r="L28" s="398"/>
      <c r="M28" s="408"/>
      <c r="N28" s="400">
        <f t="shared" si="2"/>
        <v>185846</v>
      </c>
    </row>
    <row r="29" spans="1:14" ht="12.75">
      <c r="A29" s="380" t="s">
        <v>493</v>
      </c>
      <c r="B29" s="391"/>
      <c r="C29" s="392"/>
      <c r="D29" s="398"/>
      <c r="E29" s="407"/>
      <c r="F29" s="392"/>
      <c r="G29" s="400">
        <f t="shared" si="1"/>
        <v>0</v>
      </c>
      <c r="H29" s="404"/>
      <c r="I29" s="401">
        <v>1413</v>
      </c>
      <c r="J29" s="392"/>
      <c r="K29" s="392"/>
      <c r="L29" s="392"/>
      <c r="M29" s="392"/>
      <c r="N29" s="400">
        <f t="shared" si="2"/>
        <v>1413</v>
      </c>
    </row>
    <row r="30" spans="1:14" ht="12.75">
      <c r="A30" s="387" t="s">
        <v>431</v>
      </c>
      <c r="B30" s="388">
        <f>SUM(B31:B33)</f>
        <v>0</v>
      </c>
      <c r="C30" s="389">
        <f>SUM(C31:C33)</f>
        <v>0</v>
      </c>
      <c r="D30" s="409"/>
      <c r="E30" s="409"/>
      <c r="F30" s="389"/>
      <c r="G30" s="400">
        <f>SUM(G31:G33)</f>
        <v>0</v>
      </c>
      <c r="H30" s="404"/>
      <c r="I30" s="391"/>
      <c r="J30" s="392"/>
      <c r="K30" s="392"/>
      <c r="L30" s="392"/>
      <c r="M30" s="392"/>
      <c r="N30" s="400">
        <f t="shared" si="2"/>
        <v>0</v>
      </c>
    </row>
    <row r="31" spans="1:14" ht="12.75">
      <c r="A31" s="390" t="s">
        <v>432</v>
      </c>
      <c r="B31" s="391"/>
      <c r="C31" s="392"/>
      <c r="D31" s="407"/>
      <c r="E31" s="407"/>
      <c r="F31" s="392"/>
      <c r="G31" s="394">
        <f>SUM(B31:F31)</f>
        <v>0</v>
      </c>
      <c r="H31" s="404"/>
      <c r="I31" s="391"/>
      <c r="J31" s="392"/>
      <c r="K31" s="392"/>
      <c r="L31" s="392"/>
      <c r="M31" s="392"/>
      <c r="N31" s="394">
        <f t="shared" si="2"/>
        <v>0</v>
      </c>
    </row>
    <row r="32" spans="1:14" ht="12.75">
      <c r="A32" s="390" t="s">
        <v>433</v>
      </c>
      <c r="B32" s="391"/>
      <c r="C32" s="392"/>
      <c r="D32" s="407"/>
      <c r="E32" s="407"/>
      <c r="F32" s="392"/>
      <c r="G32" s="394">
        <f>SUM(B32:F32)</f>
        <v>0</v>
      </c>
      <c r="H32" s="404"/>
      <c r="I32" s="391"/>
      <c r="J32" s="392"/>
      <c r="K32" s="392"/>
      <c r="L32" s="392"/>
      <c r="M32" s="392"/>
      <c r="N32" s="394">
        <f t="shared" si="2"/>
        <v>0</v>
      </c>
    </row>
    <row r="33" spans="1:14" ht="12.75">
      <c r="A33" s="390" t="s">
        <v>434</v>
      </c>
      <c r="B33" s="391"/>
      <c r="C33" s="392"/>
      <c r="D33" s="407"/>
      <c r="E33" s="407"/>
      <c r="F33" s="392"/>
      <c r="G33" s="394">
        <f>SUM(B33:F33)</f>
        <v>0</v>
      </c>
      <c r="H33" s="404"/>
      <c r="I33" s="391"/>
      <c r="J33" s="392"/>
      <c r="K33" s="392"/>
      <c r="L33" s="392"/>
      <c r="M33" s="392"/>
      <c r="N33" s="394">
        <f t="shared" si="2"/>
        <v>0</v>
      </c>
    </row>
    <row r="34" spans="1:14" ht="12.75">
      <c r="A34" s="410" t="s">
        <v>435</v>
      </c>
      <c r="B34" s="391"/>
      <c r="C34" s="392"/>
      <c r="D34" s="407"/>
      <c r="E34" s="407"/>
      <c r="F34" s="392"/>
      <c r="G34" s="394">
        <f>SUM(B34:F34)</f>
        <v>0</v>
      </c>
      <c r="H34" s="404"/>
      <c r="I34" s="401"/>
      <c r="J34" s="392"/>
      <c r="K34" s="392"/>
      <c r="L34" s="392"/>
      <c r="M34" s="392"/>
      <c r="N34" s="459">
        <f t="shared" si="2"/>
        <v>0</v>
      </c>
    </row>
    <row r="35" spans="1:14" ht="12.75">
      <c r="A35" s="387" t="s">
        <v>480</v>
      </c>
      <c r="B35" s="391"/>
      <c r="C35" s="392"/>
      <c r="D35" s="392"/>
      <c r="E35" s="392"/>
      <c r="F35" s="392"/>
      <c r="G35" s="400">
        <f>SUM(G36:G37)</f>
        <v>0</v>
      </c>
      <c r="H35" s="404"/>
      <c r="I35" s="388"/>
      <c r="J35" s="389"/>
      <c r="K35" s="389">
        <f>SUM(K36:K38)</f>
        <v>0</v>
      </c>
      <c r="L35" s="389"/>
      <c r="M35" s="389"/>
      <c r="N35" s="400">
        <f t="shared" si="2"/>
        <v>0</v>
      </c>
    </row>
    <row r="36" spans="1:14" ht="12.75">
      <c r="A36" s="390" t="s">
        <v>436</v>
      </c>
      <c r="B36" s="391"/>
      <c r="C36" s="392"/>
      <c r="D36" s="396"/>
      <c r="E36" s="392"/>
      <c r="F36" s="392"/>
      <c r="G36" s="400">
        <f>SUM(B36:F36)</f>
        <v>0</v>
      </c>
      <c r="H36" s="404"/>
      <c r="I36" s="391"/>
      <c r="J36" s="392"/>
      <c r="K36" s="392"/>
      <c r="L36" s="392"/>
      <c r="M36" s="392"/>
      <c r="N36" s="394">
        <f t="shared" si="2"/>
        <v>0</v>
      </c>
    </row>
    <row r="37" spans="1:14" ht="12.75">
      <c r="A37" s="390" t="s">
        <v>437</v>
      </c>
      <c r="B37" s="391"/>
      <c r="C37" s="392"/>
      <c r="D37" s="392"/>
      <c r="E37" s="392"/>
      <c r="F37" s="392"/>
      <c r="G37" s="400">
        <f>SUM(B37:F37)</f>
        <v>0</v>
      </c>
      <c r="H37" s="404"/>
      <c r="I37" s="391"/>
      <c r="J37" s="392"/>
      <c r="K37" s="392"/>
      <c r="L37" s="392"/>
      <c r="M37" s="392"/>
      <c r="N37" s="394">
        <f t="shared" si="2"/>
        <v>0</v>
      </c>
    </row>
    <row r="38" spans="1:14" ht="12.75">
      <c r="A38" s="390" t="s">
        <v>481</v>
      </c>
      <c r="B38" s="391"/>
      <c r="C38" s="392"/>
      <c r="D38" s="392"/>
      <c r="E38" s="392"/>
      <c r="F38" s="392"/>
      <c r="G38" s="400"/>
      <c r="H38" s="404"/>
      <c r="I38" s="391"/>
      <c r="J38" s="392"/>
      <c r="K38" s="392"/>
      <c r="L38" s="392"/>
      <c r="M38" s="392"/>
      <c r="N38" s="394">
        <f t="shared" si="2"/>
        <v>0</v>
      </c>
    </row>
    <row r="39" spans="1:14" ht="12.75">
      <c r="A39" s="380" t="s">
        <v>439</v>
      </c>
      <c r="B39" s="391"/>
      <c r="C39" s="392"/>
      <c r="D39" s="392"/>
      <c r="E39" s="392"/>
      <c r="F39" s="392"/>
      <c r="G39" s="400">
        <f>SUM(B39:F39)</f>
        <v>0</v>
      </c>
      <c r="H39" s="404"/>
      <c r="I39" s="391"/>
      <c r="J39" s="392"/>
      <c r="K39" s="392"/>
      <c r="L39" s="392"/>
      <c r="M39" s="392"/>
      <c r="N39" s="400">
        <f t="shared" si="2"/>
        <v>0</v>
      </c>
    </row>
    <row r="40" spans="1:14" ht="12.75">
      <c r="A40" s="380" t="s">
        <v>440</v>
      </c>
      <c r="B40" s="391"/>
      <c r="C40" s="392"/>
      <c r="D40" s="392"/>
      <c r="E40" s="392"/>
      <c r="F40" s="392"/>
      <c r="G40" s="400">
        <f>SUM(B40:F40)</f>
        <v>0</v>
      </c>
      <c r="H40" s="404"/>
      <c r="I40" s="391"/>
      <c r="J40" s="392"/>
      <c r="K40" s="392"/>
      <c r="L40" s="392"/>
      <c r="M40" s="392"/>
      <c r="N40" s="400">
        <f t="shared" si="2"/>
        <v>0</v>
      </c>
    </row>
    <row r="41" spans="1:14" ht="13.5" customHeight="1" thickBot="1">
      <c r="A41" s="411" t="s">
        <v>441</v>
      </c>
      <c r="B41" s="412"/>
      <c r="C41" s="413"/>
      <c r="D41" s="413"/>
      <c r="E41" s="413"/>
      <c r="F41" s="413"/>
      <c r="G41" s="415">
        <f>SUM(B41:F41)</f>
        <v>0</v>
      </c>
      <c r="H41" s="416"/>
      <c r="I41" s="412"/>
      <c r="J41" s="413"/>
      <c r="K41" s="413"/>
      <c r="L41" s="413"/>
      <c r="M41" s="413"/>
      <c r="N41" s="415">
        <f t="shared" si="2"/>
        <v>0</v>
      </c>
    </row>
    <row r="42" spans="1:14" ht="13.5" customHeight="1">
      <c r="A42" s="512"/>
      <c r="B42" s="454"/>
      <c r="C42" s="454"/>
      <c r="D42" s="454"/>
      <c r="E42" s="454"/>
      <c r="F42" s="454"/>
      <c r="G42" s="514"/>
      <c r="H42" s="451"/>
      <c r="I42" s="454"/>
      <c r="J42" s="454"/>
      <c r="K42" s="454"/>
      <c r="L42" s="454"/>
      <c r="M42" s="454"/>
      <c r="N42" s="514"/>
    </row>
    <row r="43" spans="1:14" ht="15" customHeight="1" thickBot="1">
      <c r="A43" s="512"/>
      <c r="B43" s="454"/>
      <c r="C43" s="454"/>
      <c r="D43" s="516"/>
      <c r="E43" s="454"/>
      <c r="F43" s="454"/>
      <c r="G43" s="514"/>
      <c r="H43" s="451"/>
      <c r="I43" s="454"/>
      <c r="J43" s="454"/>
      <c r="K43" s="518"/>
      <c r="L43" s="454"/>
      <c r="M43" s="454"/>
      <c r="N43" s="514"/>
    </row>
    <row r="44" spans="1:14" ht="15.75">
      <c r="A44" s="359" t="s">
        <v>243</v>
      </c>
      <c r="B44" s="700" t="s">
        <v>399</v>
      </c>
      <c r="C44" s="701"/>
      <c r="D44" s="701"/>
      <c r="E44" s="701"/>
      <c r="F44" s="701"/>
      <c r="G44" s="702"/>
      <c r="H44" s="360"/>
      <c r="I44" s="700" t="s">
        <v>400</v>
      </c>
      <c r="J44" s="701"/>
      <c r="K44" s="701"/>
      <c r="L44" s="701"/>
      <c r="M44" s="701"/>
      <c r="N44" s="702"/>
    </row>
    <row r="45" spans="1:14" ht="12.75">
      <c r="A45" s="419"/>
      <c r="B45" s="362" t="s">
        <v>401</v>
      </c>
      <c r="C45" s="363" t="s">
        <v>402</v>
      </c>
      <c r="D45" s="363" t="s">
        <v>403</v>
      </c>
      <c r="E45" s="363" t="s">
        <v>404</v>
      </c>
      <c r="F45" s="363" t="s">
        <v>405</v>
      </c>
      <c r="G45" s="364" t="s">
        <v>482</v>
      </c>
      <c r="H45" s="365"/>
      <c r="I45" s="362" t="s">
        <v>401</v>
      </c>
      <c r="J45" s="363" t="s">
        <v>402</v>
      </c>
      <c r="K45" s="363" t="s">
        <v>403</v>
      </c>
      <c r="L45" s="363" t="s">
        <v>142</v>
      </c>
      <c r="M45" s="363" t="s">
        <v>405</v>
      </c>
      <c r="N45" s="364" t="s">
        <v>406</v>
      </c>
    </row>
    <row r="46" spans="1:14" ht="13.5" thickBot="1">
      <c r="A46" s="366"/>
      <c r="B46" s="367" t="s">
        <v>407</v>
      </c>
      <c r="C46" s="368" t="s">
        <v>407</v>
      </c>
      <c r="D46" s="368" t="s">
        <v>408</v>
      </c>
      <c r="E46" s="368" t="s">
        <v>409</v>
      </c>
      <c r="F46" s="368" t="s">
        <v>410</v>
      </c>
      <c r="G46" s="369" t="s">
        <v>411</v>
      </c>
      <c r="H46" s="370"/>
      <c r="I46" s="367" t="s">
        <v>412</v>
      </c>
      <c r="J46" s="368" t="s">
        <v>413</v>
      </c>
      <c r="K46" s="368" t="s">
        <v>414</v>
      </c>
      <c r="L46" s="368"/>
      <c r="M46" s="368" t="s">
        <v>415</v>
      </c>
      <c r="N46" s="369" t="s">
        <v>416</v>
      </c>
    </row>
    <row r="47" spans="1:14" ht="12.75">
      <c r="A47" s="387" t="s">
        <v>442</v>
      </c>
      <c r="B47" s="388">
        <f>SUM(B48:B50)</f>
        <v>0</v>
      </c>
      <c r="C47" s="389">
        <f>SUM(C48:C50)</f>
        <v>0</v>
      </c>
      <c r="D47" s="389">
        <f>SUM(D48:D50)</f>
        <v>0</v>
      </c>
      <c r="E47" s="389"/>
      <c r="F47" s="389"/>
      <c r="G47" s="400">
        <f>SUM(G48:G50)</f>
        <v>0</v>
      </c>
      <c r="H47" s="404"/>
      <c r="I47" s="391"/>
      <c r="J47" s="392"/>
      <c r="K47" s="392"/>
      <c r="L47" s="392"/>
      <c r="M47" s="392"/>
      <c r="N47" s="400">
        <f aca="true" t="shared" si="3" ref="N47:N77">SUM(I47:M47)</f>
        <v>0</v>
      </c>
    </row>
    <row r="48" spans="1:14" ht="12.75">
      <c r="A48" s="390" t="s">
        <v>443</v>
      </c>
      <c r="B48" s="391"/>
      <c r="C48" s="392"/>
      <c r="D48" s="392"/>
      <c r="E48" s="392"/>
      <c r="F48" s="392"/>
      <c r="G48" s="394">
        <f aca="true" t="shared" si="4" ref="G48:G77">SUM(B48:F48)</f>
        <v>0</v>
      </c>
      <c r="H48" s="404"/>
      <c r="I48" s="391"/>
      <c r="J48" s="392"/>
      <c r="K48" s="392"/>
      <c r="L48" s="392"/>
      <c r="M48" s="392"/>
      <c r="N48" s="394">
        <f t="shared" si="3"/>
        <v>0</v>
      </c>
    </row>
    <row r="49" spans="1:14" ht="12.75">
      <c r="A49" s="390" t="s">
        <v>444</v>
      </c>
      <c r="B49" s="391"/>
      <c r="C49" s="392"/>
      <c r="D49" s="392"/>
      <c r="E49" s="392"/>
      <c r="F49" s="392"/>
      <c r="G49" s="394">
        <f t="shared" si="4"/>
        <v>0</v>
      </c>
      <c r="H49" s="404"/>
      <c r="I49" s="391"/>
      <c r="J49" s="392"/>
      <c r="K49" s="392"/>
      <c r="L49" s="392"/>
      <c r="M49" s="392"/>
      <c r="N49" s="394">
        <f t="shared" si="3"/>
        <v>0</v>
      </c>
    </row>
    <row r="50" spans="1:14" ht="12.75">
      <c r="A50" s="390" t="s">
        <v>445</v>
      </c>
      <c r="B50" s="391"/>
      <c r="C50" s="392"/>
      <c r="D50" s="460"/>
      <c r="E50" s="392"/>
      <c r="F50" s="392"/>
      <c r="G50" s="394">
        <f t="shared" si="4"/>
        <v>0</v>
      </c>
      <c r="H50" s="404"/>
      <c r="I50" s="391"/>
      <c r="J50" s="392"/>
      <c r="K50" s="392"/>
      <c r="L50" s="392"/>
      <c r="M50" s="392"/>
      <c r="N50" s="394">
        <f t="shared" si="3"/>
        <v>0</v>
      </c>
    </row>
    <row r="51" spans="1:14" ht="12.75">
      <c r="A51" s="380" t="s">
        <v>446</v>
      </c>
      <c r="B51" s="381"/>
      <c r="C51" s="382"/>
      <c r="D51" s="382"/>
      <c r="E51" s="409"/>
      <c r="F51" s="382"/>
      <c r="G51" s="383">
        <f t="shared" si="4"/>
        <v>0</v>
      </c>
      <c r="H51" s="384"/>
      <c r="I51" s="381"/>
      <c r="J51" s="382"/>
      <c r="K51" s="382"/>
      <c r="L51" s="382"/>
      <c r="M51" s="382"/>
      <c r="N51" s="383">
        <f t="shared" si="3"/>
        <v>0</v>
      </c>
    </row>
    <row r="52" spans="1:14" ht="12.75">
      <c r="A52" s="380" t="s">
        <v>447</v>
      </c>
      <c r="B52" s="391"/>
      <c r="C52" s="392"/>
      <c r="D52" s="392"/>
      <c r="E52" s="392"/>
      <c r="F52" s="392"/>
      <c r="G52" s="400">
        <f t="shared" si="4"/>
        <v>0</v>
      </c>
      <c r="H52" s="404"/>
      <c r="I52" s="381"/>
      <c r="J52" s="382"/>
      <c r="K52" s="461"/>
      <c r="L52" s="382"/>
      <c r="M52" s="382"/>
      <c r="N52" s="383">
        <f t="shared" si="3"/>
        <v>0</v>
      </c>
    </row>
    <row r="53" spans="1:14" ht="12.75">
      <c r="A53" s="380" t="s">
        <v>448</v>
      </c>
      <c r="B53" s="381"/>
      <c r="C53" s="382"/>
      <c r="D53" s="382"/>
      <c r="E53" s="382"/>
      <c r="F53" s="382"/>
      <c r="G53" s="400">
        <f t="shared" si="4"/>
        <v>0</v>
      </c>
      <c r="H53" s="404"/>
      <c r="I53" s="381"/>
      <c r="J53" s="382"/>
      <c r="K53" s="382"/>
      <c r="L53" s="382"/>
      <c r="M53" s="382"/>
      <c r="N53" s="383">
        <f t="shared" si="3"/>
        <v>0</v>
      </c>
    </row>
    <row r="54" spans="1:14" ht="12.75">
      <c r="A54" s="428" t="s">
        <v>449</v>
      </c>
      <c r="B54" s="429"/>
      <c r="C54" s="430"/>
      <c r="D54" s="430"/>
      <c r="E54" s="430"/>
      <c r="F54" s="430"/>
      <c r="G54" s="400">
        <f t="shared" si="4"/>
        <v>0</v>
      </c>
      <c r="H54" s="404"/>
      <c r="I54" s="429"/>
      <c r="J54" s="430"/>
      <c r="K54" s="430"/>
      <c r="L54" s="430"/>
      <c r="M54" s="430"/>
      <c r="N54" s="383">
        <f t="shared" si="3"/>
        <v>0</v>
      </c>
    </row>
    <row r="55" spans="1:14" ht="12.75">
      <c r="A55" s="428" t="s">
        <v>450</v>
      </c>
      <c r="B55" s="429"/>
      <c r="C55" s="462"/>
      <c r="D55" s="430"/>
      <c r="E55" s="430"/>
      <c r="F55" s="430"/>
      <c r="G55" s="400">
        <f t="shared" si="4"/>
        <v>0</v>
      </c>
      <c r="H55" s="404"/>
      <c r="I55" s="429"/>
      <c r="J55" s="430"/>
      <c r="K55" s="463"/>
      <c r="L55" s="430"/>
      <c r="M55" s="430"/>
      <c r="N55" s="383">
        <f t="shared" si="3"/>
        <v>0</v>
      </c>
    </row>
    <row r="56" spans="1:14" ht="12.75">
      <c r="A56" s="428" t="s">
        <v>451</v>
      </c>
      <c r="B56" s="429"/>
      <c r="C56" s="430"/>
      <c r="D56" s="430"/>
      <c r="E56" s="430"/>
      <c r="F56" s="430"/>
      <c r="G56" s="400">
        <f t="shared" si="4"/>
        <v>0</v>
      </c>
      <c r="H56" s="404"/>
      <c r="I56" s="429"/>
      <c r="J56" s="430"/>
      <c r="K56" s="430"/>
      <c r="L56" s="430"/>
      <c r="M56" s="430"/>
      <c r="N56" s="383">
        <f t="shared" si="3"/>
        <v>0</v>
      </c>
    </row>
    <row r="57" spans="1:14" ht="12.75">
      <c r="A57" s="428" t="s">
        <v>452</v>
      </c>
      <c r="B57" s="429"/>
      <c r="C57" s="430"/>
      <c r="D57" s="430"/>
      <c r="E57" s="430"/>
      <c r="F57" s="430"/>
      <c r="G57" s="400">
        <f t="shared" si="4"/>
        <v>0</v>
      </c>
      <c r="H57" s="404"/>
      <c r="I57" s="429"/>
      <c r="J57" s="430"/>
      <c r="K57" s="430"/>
      <c r="L57" s="430"/>
      <c r="M57" s="430"/>
      <c r="N57" s="383">
        <f t="shared" si="3"/>
        <v>0</v>
      </c>
    </row>
    <row r="58" spans="1:14" ht="12.75">
      <c r="A58" s="428" t="s">
        <v>453</v>
      </c>
      <c r="B58" s="429"/>
      <c r="C58" s="430"/>
      <c r="D58" s="430"/>
      <c r="E58" s="430"/>
      <c r="F58" s="430"/>
      <c r="G58" s="400">
        <f t="shared" si="4"/>
        <v>0</v>
      </c>
      <c r="H58" s="404"/>
      <c r="I58" s="429"/>
      <c r="J58" s="430"/>
      <c r="K58" s="430"/>
      <c r="L58" s="430"/>
      <c r="M58" s="430"/>
      <c r="N58" s="383">
        <f t="shared" si="3"/>
        <v>0</v>
      </c>
    </row>
    <row r="59" spans="1:14" ht="12.75">
      <c r="A59" s="428" t="s">
        <v>494</v>
      </c>
      <c r="B59" s="429"/>
      <c r="C59" s="430"/>
      <c r="D59" s="430"/>
      <c r="E59" s="430"/>
      <c r="F59" s="430"/>
      <c r="G59" s="400">
        <f t="shared" si="4"/>
        <v>0</v>
      </c>
      <c r="H59" s="404"/>
      <c r="I59" s="429"/>
      <c r="J59" s="430"/>
      <c r="K59" s="430">
        <v>188000</v>
      </c>
      <c r="L59" s="430"/>
      <c r="M59" s="430"/>
      <c r="N59" s="383">
        <f t="shared" si="3"/>
        <v>188000</v>
      </c>
    </row>
    <row r="60" spans="1:14" ht="12.75">
      <c r="A60" s="428" t="s">
        <v>455</v>
      </c>
      <c r="B60" s="429"/>
      <c r="C60" s="430"/>
      <c r="D60" s="430"/>
      <c r="E60" s="430"/>
      <c r="F60" s="430"/>
      <c r="G60" s="400">
        <f t="shared" si="4"/>
        <v>0</v>
      </c>
      <c r="H60" s="404"/>
      <c r="I60" s="429"/>
      <c r="J60" s="430"/>
      <c r="K60" s="430">
        <v>384</v>
      </c>
      <c r="L60" s="430"/>
      <c r="M60" s="430"/>
      <c r="N60" s="383">
        <f t="shared" si="3"/>
        <v>384</v>
      </c>
    </row>
    <row r="61" spans="1:14" ht="12.75">
      <c r="A61" s="428" t="s">
        <v>456</v>
      </c>
      <c r="B61" s="429"/>
      <c r="C61" s="430"/>
      <c r="D61" s="430"/>
      <c r="E61" s="430"/>
      <c r="F61" s="430"/>
      <c r="G61" s="400">
        <f t="shared" si="4"/>
        <v>0</v>
      </c>
      <c r="H61" s="404"/>
      <c r="I61" s="429"/>
      <c r="J61" s="430"/>
      <c r="K61" s="430">
        <v>35000</v>
      </c>
      <c r="L61" s="430"/>
      <c r="M61" s="430"/>
      <c r="N61" s="383">
        <f t="shared" si="3"/>
        <v>35000</v>
      </c>
    </row>
    <row r="62" spans="1:14" ht="12.75">
      <c r="A62" s="428" t="s">
        <v>457</v>
      </c>
      <c r="B62" s="429"/>
      <c r="C62" s="430"/>
      <c r="D62" s="430"/>
      <c r="E62" s="430"/>
      <c r="F62" s="430"/>
      <c r="G62" s="400">
        <f t="shared" si="4"/>
        <v>0</v>
      </c>
      <c r="H62" s="404"/>
      <c r="I62" s="429"/>
      <c r="J62" s="430"/>
      <c r="K62" s="430"/>
      <c r="L62" s="430"/>
      <c r="M62" s="430"/>
      <c r="N62" s="383">
        <f t="shared" si="3"/>
        <v>0</v>
      </c>
    </row>
    <row r="63" spans="1:14" ht="12.75">
      <c r="A63" s="428" t="s">
        <v>458</v>
      </c>
      <c r="B63" s="429"/>
      <c r="C63" s="430"/>
      <c r="D63" s="430"/>
      <c r="E63" s="430"/>
      <c r="F63" s="430"/>
      <c r="G63" s="400">
        <f t="shared" si="4"/>
        <v>0</v>
      </c>
      <c r="H63" s="404"/>
      <c r="I63" s="429"/>
      <c r="J63" s="430"/>
      <c r="K63" s="430">
        <v>1128</v>
      </c>
      <c r="L63" s="430"/>
      <c r="M63" s="430"/>
      <c r="N63" s="383">
        <f t="shared" si="3"/>
        <v>1128</v>
      </c>
    </row>
    <row r="64" spans="1:14" ht="12.75">
      <c r="A64" s="428" t="s">
        <v>459</v>
      </c>
      <c r="B64" s="429"/>
      <c r="C64" s="430"/>
      <c r="D64" s="430"/>
      <c r="E64" s="430"/>
      <c r="F64" s="430"/>
      <c r="G64" s="400">
        <f t="shared" si="4"/>
        <v>0</v>
      </c>
      <c r="H64" s="404"/>
      <c r="I64" s="429"/>
      <c r="J64" s="430"/>
      <c r="K64" s="430"/>
      <c r="L64" s="430"/>
      <c r="M64" s="430"/>
      <c r="N64" s="383">
        <f t="shared" si="3"/>
        <v>0</v>
      </c>
    </row>
    <row r="65" spans="1:14" ht="12.75">
      <c r="A65" s="428" t="s">
        <v>460</v>
      </c>
      <c r="B65" s="429"/>
      <c r="C65" s="430"/>
      <c r="D65" s="430"/>
      <c r="E65" s="430"/>
      <c r="F65" s="430"/>
      <c r="G65" s="400">
        <f t="shared" si="4"/>
        <v>0</v>
      </c>
      <c r="H65" s="404"/>
      <c r="I65" s="429"/>
      <c r="J65" s="430"/>
      <c r="K65" s="430">
        <v>23500</v>
      </c>
      <c r="L65" s="430"/>
      <c r="M65" s="430"/>
      <c r="N65" s="383">
        <f t="shared" si="3"/>
        <v>23500</v>
      </c>
    </row>
    <row r="66" spans="1:14" ht="12.75">
      <c r="A66" s="428" t="s">
        <v>461</v>
      </c>
      <c r="B66" s="429"/>
      <c r="C66" s="430"/>
      <c r="D66" s="430"/>
      <c r="E66" s="430"/>
      <c r="F66" s="430"/>
      <c r="G66" s="400">
        <f t="shared" si="4"/>
        <v>0</v>
      </c>
      <c r="H66" s="404"/>
      <c r="I66" s="429"/>
      <c r="J66" s="430"/>
      <c r="K66" s="430">
        <v>2000</v>
      </c>
      <c r="L66" s="430"/>
      <c r="M66" s="430"/>
      <c r="N66" s="383">
        <f t="shared" si="3"/>
        <v>2000</v>
      </c>
    </row>
    <row r="67" spans="1:14" ht="12.75">
      <c r="A67" s="428" t="s">
        <v>462</v>
      </c>
      <c r="B67" s="429"/>
      <c r="C67" s="430"/>
      <c r="D67" s="430"/>
      <c r="E67" s="430"/>
      <c r="F67" s="430"/>
      <c r="G67" s="400">
        <f t="shared" si="4"/>
        <v>0</v>
      </c>
      <c r="H67" s="404"/>
      <c r="I67" s="429"/>
      <c r="J67" s="430"/>
      <c r="K67" s="430"/>
      <c r="L67" s="430"/>
      <c r="M67" s="430"/>
      <c r="N67" s="383">
        <f t="shared" si="3"/>
        <v>0</v>
      </c>
    </row>
    <row r="68" spans="1:14" ht="12.75">
      <c r="A68" s="428" t="s">
        <v>463</v>
      </c>
      <c r="B68" s="429"/>
      <c r="C68" s="430"/>
      <c r="D68" s="430"/>
      <c r="E68" s="430"/>
      <c r="F68" s="430"/>
      <c r="G68" s="400">
        <f t="shared" si="4"/>
        <v>0</v>
      </c>
      <c r="H68" s="404"/>
      <c r="I68" s="429"/>
      <c r="J68" s="430"/>
      <c r="K68" s="430"/>
      <c r="L68" s="430"/>
      <c r="M68" s="430"/>
      <c r="N68" s="383">
        <f t="shared" si="3"/>
        <v>0</v>
      </c>
    </row>
    <row r="69" spans="1:14" ht="12.75">
      <c r="A69" s="428" t="s">
        <v>464</v>
      </c>
      <c r="B69" s="429"/>
      <c r="C69" s="430"/>
      <c r="D69" s="430"/>
      <c r="E69" s="430"/>
      <c r="F69" s="430"/>
      <c r="G69" s="400">
        <f t="shared" si="4"/>
        <v>0</v>
      </c>
      <c r="H69" s="404"/>
      <c r="I69" s="429"/>
      <c r="J69" s="430"/>
      <c r="K69" s="430"/>
      <c r="L69" s="430"/>
      <c r="M69" s="430"/>
      <c r="N69" s="383">
        <f t="shared" si="3"/>
        <v>0</v>
      </c>
    </row>
    <row r="70" spans="1:14" ht="12.75">
      <c r="A70" s="428" t="s">
        <v>465</v>
      </c>
      <c r="B70" s="429"/>
      <c r="C70" s="430"/>
      <c r="D70" s="430"/>
      <c r="E70" s="430"/>
      <c r="F70" s="430"/>
      <c r="G70" s="400">
        <f t="shared" si="4"/>
        <v>0</v>
      </c>
      <c r="H70" s="404"/>
      <c r="I70" s="429"/>
      <c r="J70" s="430"/>
      <c r="K70" s="430">
        <v>3000</v>
      </c>
      <c r="L70" s="430"/>
      <c r="M70" s="430"/>
      <c r="N70" s="383">
        <f t="shared" si="3"/>
        <v>3000</v>
      </c>
    </row>
    <row r="71" spans="1:14" ht="12.75">
      <c r="A71" s="428" t="s">
        <v>466</v>
      </c>
      <c r="B71" s="429"/>
      <c r="C71" s="430"/>
      <c r="D71" s="430"/>
      <c r="E71" s="430"/>
      <c r="F71" s="430"/>
      <c r="G71" s="400">
        <f t="shared" si="4"/>
        <v>0</v>
      </c>
      <c r="H71" s="404"/>
      <c r="I71" s="429"/>
      <c r="J71" s="430"/>
      <c r="K71" s="430"/>
      <c r="L71" s="430"/>
      <c r="M71" s="430"/>
      <c r="N71" s="383">
        <f t="shared" si="3"/>
        <v>0</v>
      </c>
    </row>
    <row r="72" spans="1:14" ht="12.75">
      <c r="A72" s="428" t="s">
        <v>467</v>
      </c>
      <c r="B72" s="429"/>
      <c r="C72" s="430"/>
      <c r="D72" s="430"/>
      <c r="E72" s="430"/>
      <c r="F72" s="430"/>
      <c r="G72" s="400">
        <f t="shared" si="4"/>
        <v>0</v>
      </c>
      <c r="H72" s="404"/>
      <c r="I72" s="429"/>
      <c r="J72" s="430"/>
      <c r="K72" s="433"/>
      <c r="L72" s="430"/>
      <c r="M72" s="430"/>
      <c r="N72" s="383">
        <f t="shared" si="3"/>
        <v>0</v>
      </c>
    </row>
    <row r="73" spans="1:14" ht="12.75">
      <c r="A73" s="434" t="s">
        <v>483</v>
      </c>
      <c r="B73" s="429"/>
      <c r="C73" s="430"/>
      <c r="D73" s="430"/>
      <c r="E73" s="430"/>
      <c r="F73" s="430"/>
      <c r="G73" s="400">
        <f t="shared" si="4"/>
        <v>0</v>
      </c>
      <c r="H73" s="404"/>
      <c r="I73" s="429"/>
      <c r="J73" s="430"/>
      <c r="K73" s="430"/>
      <c r="L73" s="430"/>
      <c r="M73" s="430"/>
      <c r="N73" s="383">
        <f t="shared" si="3"/>
        <v>0</v>
      </c>
    </row>
    <row r="74" spans="1:14" ht="12.75">
      <c r="A74" s="464" t="s">
        <v>484</v>
      </c>
      <c r="B74" s="429"/>
      <c r="C74" s="430"/>
      <c r="D74" s="430"/>
      <c r="E74" s="430"/>
      <c r="F74" s="430"/>
      <c r="G74" s="400">
        <f t="shared" si="4"/>
        <v>0</v>
      </c>
      <c r="H74" s="404"/>
      <c r="I74" s="429"/>
      <c r="J74" s="430"/>
      <c r="K74" s="430"/>
      <c r="L74" s="430"/>
      <c r="M74" s="430"/>
      <c r="N74" s="383">
        <f t="shared" si="3"/>
        <v>0</v>
      </c>
    </row>
    <row r="75" spans="1:14" ht="12.75">
      <c r="A75" s="428" t="s">
        <v>470</v>
      </c>
      <c r="B75" s="429"/>
      <c r="C75" s="430"/>
      <c r="D75" s="430"/>
      <c r="E75" s="430"/>
      <c r="F75" s="430"/>
      <c r="G75" s="400">
        <f t="shared" si="4"/>
        <v>0</v>
      </c>
      <c r="H75" s="404"/>
      <c r="I75" s="429"/>
      <c r="J75" s="430"/>
      <c r="K75" s="430"/>
      <c r="L75" s="430"/>
      <c r="M75" s="430"/>
      <c r="N75" s="383">
        <f t="shared" si="3"/>
        <v>0</v>
      </c>
    </row>
    <row r="76" spans="1:14" ht="12.75">
      <c r="A76" s="428" t="s">
        <v>471</v>
      </c>
      <c r="B76" s="429"/>
      <c r="C76" s="430"/>
      <c r="D76" s="430"/>
      <c r="E76" s="430"/>
      <c r="F76" s="430"/>
      <c r="G76" s="435">
        <f t="shared" si="4"/>
        <v>0</v>
      </c>
      <c r="H76" s="404"/>
      <c r="I76" s="465"/>
      <c r="J76" s="430"/>
      <c r="K76" s="430"/>
      <c r="L76" s="430"/>
      <c r="M76" s="430"/>
      <c r="N76" s="383">
        <f t="shared" si="3"/>
        <v>0</v>
      </c>
    </row>
    <row r="77" spans="1:14" ht="13.5" thickBot="1">
      <c r="A77" s="428" t="s">
        <v>485</v>
      </c>
      <c r="B77" s="431">
        <v>75</v>
      </c>
      <c r="C77" s="466"/>
      <c r="D77" s="432"/>
      <c r="E77" s="430"/>
      <c r="F77" s="430"/>
      <c r="G77" s="436">
        <f t="shared" si="4"/>
        <v>75</v>
      </c>
      <c r="H77" s="404"/>
      <c r="I77" s="431">
        <v>300</v>
      </c>
      <c r="J77" s="430"/>
      <c r="K77" s="430"/>
      <c r="L77" s="430"/>
      <c r="M77" s="430"/>
      <c r="N77" s="437">
        <f t="shared" si="3"/>
        <v>300</v>
      </c>
    </row>
    <row r="78" spans="1:14" ht="12.75">
      <c r="A78" s="438" t="s">
        <v>58</v>
      </c>
      <c r="B78" s="439">
        <f>SUM(B9:B12,B20:B30,B35,B39:B47,B51:B77)</f>
        <v>442104</v>
      </c>
      <c r="C78" s="439">
        <f>SUM(C9:C12,C20:C30,C35,C39:C47,C51:C77)</f>
        <v>0</v>
      </c>
      <c r="D78" s="439">
        <f>SUM(D9:D12,D19:D30,D35,D39:D47,D51:D77,D34)</f>
        <v>300</v>
      </c>
      <c r="E78" s="439">
        <f>SUM(E9:E12,E20:E30,E35,E39:E47,E51:E77)</f>
        <v>0</v>
      </c>
      <c r="F78" s="439">
        <f>SUM(F9:F12,F20:F29,F30,F35,F39:F47,F51:F77)</f>
        <v>946</v>
      </c>
      <c r="G78" s="439">
        <f>SUM(G9:G12,G19:G30,G39:G47,G51:G58,G59:G77,G34)</f>
        <v>443350</v>
      </c>
      <c r="H78" s="439">
        <f>SUM(H9:H12,H20:H30,H39:H47,H51:H58,H59:H77)</f>
        <v>0</v>
      </c>
      <c r="I78" s="439">
        <f>SUM(I9:I12,I19:I30,I35,I39:I47,I51:I77,I34)</f>
        <v>189538</v>
      </c>
      <c r="J78" s="439">
        <f>SUM(J9:J12,J19:J30,J35,J39:J47,J51:J77)</f>
        <v>800</v>
      </c>
      <c r="K78" s="439">
        <f>SUM(K9:K12,K19:K30,K35,K39:K47,K51:K77)</f>
        <v>253012</v>
      </c>
      <c r="L78" s="439">
        <f>SUM(L9:L12,L19:L30,L35,L39:L47,L51:L77)</f>
        <v>0</v>
      </c>
      <c r="M78" s="439">
        <f>SUM(M9:M12,M19:M30,M35,M39:M47,M51:M77)</f>
        <v>0</v>
      </c>
      <c r="N78" s="440">
        <f>SUM(N9:N12,N19:N30,N35,N39:N47,N51:N77,N34)</f>
        <v>443350</v>
      </c>
    </row>
    <row r="79" spans="1:14" ht="12.75">
      <c r="A79" s="441" t="s">
        <v>473</v>
      </c>
      <c r="B79" s="381">
        <v>431049</v>
      </c>
      <c r="C79" s="382"/>
      <c r="D79" s="382"/>
      <c r="E79" s="382"/>
      <c r="F79" s="382"/>
      <c r="G79" s="383">
        <f>SUM(B79:F79)</f>
        <v>431049</v>
      </c>
      <c r="H79" s="442"/>
      <c r="I79" s="388"/>
      <c r="J79" s="389"/>
      <c r="K79" s="461"/>
      <c r="L79" s="382"/>
      <c r="M79" s="382"/>
      <c r="N79" s="443">
        <f>SUM(I79:M79)</f>
        <v>0</v>
      </c>
    </row>
    <row r="80" spans="1:14" ht="13.5" thickBot="1">
      <c r="A80" s="444" t="s">
        <v>70</v>
      </c>
      <c r="B80" s="445">
        <f aca="true" t="shared" si="5" ref="B80:N80">B78-B79</f>
        <v>11055</v>
      </c>
      <c r="C80" s="445">
        <f>C78-C79</f>
        <v>0</v>
      </c>
      <c r="D80" s="445">
        <f>D78-D79</f>
        <v>300</v>
      </c>
      <c r="E80" s="445">
        <f>E78-E79</f>
        <v>0</v>
      </c>
      <c r="F80" s="445">
        <f>F78-F79</f>
        <v>946</v>
      </c>
      <c r="G80" s="445">
        <f>G78-G79</f>
        <v>12301</v>
      </c>
      <c r="H80" s="447">
        <f t="shared" si="5"/>
        <v>0</v>
      </c>
      <c r="I80" s="445">
        <f t="shared" si="5"/>
        <v>189538</v>
      </c>
      <c r="J80" s="446">
        <f t="shared" si="5"/>
        <v>800</v>
      </c>
      <c r="K80" s="446">
        <f t="shared" si="5"/>
        <v>253012</v>
      </c>
      <c r="L80" s="446">
        <f t="shared" si="5"/>
        <v>0</v>
      </c>
      <c r="M80" s="446">
        <f t="shared" si="5"/>
        <v>0</v>
      </c>
      <c r="N80" s="448">
        <f t="shared" si="5"/>
        <v>443350</v>
      </c>
    </row>
    <row r="81" spans="1:14" ht="12.75">
      <c r="A81" s="449"/>
      <c r="B81" s="450"/>
      <c r="C81" s="450"/>
      <c r="D81" s="450"/>
      <c r="E81" s="450"/>
      <c r="F81" s="450"/>
      <c r="G81" s="451"/>
      <c r="H81" s="451"/>
      <c r="I81" s="452"/>
      <c r="J81" s="450"/>
      <c r="K81" s="453"/>
      <c r="L81" s="452"/>
      <c r="M81" s="452"/>
      <c r="N81" s="454"/>
    </row>
    <row r="82" spans="1:14" ht="12.75">
      <c r="A82" s="449"/>
      <c r="B82" s="450"/>
      <c r="C82" s="450"/>
      <c r="D82" s="450"/>
      <c r="E82" s="450"/>
      <c r="F82" s="450"/>
      <c r="G82" s="451"/>
      <c r="H82" s="451"/>
      <c r="I82" s="450"/>
      <c r="J82" s="450"/>
      <c r="K82" s="453"/>
      <c r="L82" s="452"/>
      <c r="M82" s="452"/>
      <c r="N82" s="454"/>
    </row>
    <row r="83" spans="1:14" ht="12.75">
      <c r="A83" s="449"/>
      <c r="B83" s="450"/>
      <c r="C83" s="450"/>
      <c r="D83" s="450"/>
      <c r="E83" s="450"/>
      <c r="F83" s="450"/>
      <c r="G83" s="451"/>
      <c r="H83" s="451"/>
      <c r="I83" s="455"/>
      <c r="J83" s="450"/>
      <c r="K83" s="454"/>
      <c r="L83" s="450"/>
      <c r="M83" s="450"/>
      <c r="N83" s="454"/>
    </row>
    <row r="84" spans="1:14" ht="12.75">
      <c r="A84" s="449"/>
      <c r="B84" s="450"/>
      <c r="C84" s="450"/>
      <c r="D84" s="450"/>
      <c r="E84" s="450"/>
      <c r="F84" s="450"/>
      <c r="G84" s="451"/>
      <c r="H84" s="451"/>
      <c r="I84" s="450"/>
      <c r="J84" s="450"/>
      <c r="K84" s="454"/>
      <c r="L84" s="450"/>
      <c r="M84" s="450"/>
      <c r="N84" s="454"/>
    </row>
    <row r="85" spans="1:14" ht="12.75">
      <c r="A85" s="449"/>
      <c r="B85" s="450"/>
      <c r="C85" s="450"/>
      <c r="D85" s="450"/>
      <c r="E85" s="450"/>
      <c r="F85" s="450"/>
      <c r="G85" s="451"/>
      <c r="H85" s="451"/>
      <c r="I85" s="450"/>
      <c r="J85" s="450"/>
      <c r="K85" s="454"/>
      <c r="L85" s="450"/>
      <c r="M85" s="450"/>
      <c r="N85" s="454"/>
    </row>
    <row r="86" spans="1:14" ht="12.75">
      <c r="A86" s="449"/>
      <c r="B86" s="450"/>
      <c r="C86" s="450"/>
      <c r="D86" s="450"/>
      <c r="E86" s="450"/>
      <c r="F86" s="450"/>
      <c r="G86" s="451"/>
      <c r="H86" s="451"/>
      <c r="I86" s="450"/>
      <c r="J86" s="450"/>
      <c r="K86" s="454"/>
      <c r="L86" s="450"/>
      <c r="M86" s="450"/>
      <c r="N86" s="454"/>
    </row>
    <row r="87" spans="1:14" ht="12.75">
      <c r="A87" s="449"/>
      <c r="B87" s="450"/>
      <c r="C87" s="450"/>
      <c r="D87" s="450"/>
      <c r="E87" s="450"/>
      <c r="F87" s="450"/>
      <c r="G87" s="451"/>
      <c r="H87" s="451"/>
      <c r="I87" s="450"/>
      <c r="J87" s="450"/>
      <c r="K87" s="454"/>
      <c r="L87" s="450"/>
      <c r="M87" s="450"/>
      <c r="N87" s="454"/>
    </row>
  </sheetData>
  <sheetProtection/>
  <mergeCells count="6">
    <mergeCell ref="B44:G44"/>
    <mergeCell ref="I44:N44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fitToHeight="2" fitToWidth="1" horizontalDpi="600" verticalDpi="600" orientation="landscape" paperSize="9" scale="95" r:id="rId1"/>
  <headerFooter alignWithMargins="0">
    <oddHeader>&amp;R11. melléklet a .../...(....)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M12" sqref="M12"/>
    </sheetView>
  </sheetViews>
  <sheetFormatPr defaultColWidth="9.00390625" defaultRowHeight="12.75"/>
  <cols>
    <col min="1" max="1" width="24.625" style="469" customWidth="1"/>
    <col min="2" max="2" width="9.625" style="469" customWidth="1"/>
    <col min="3" max="3" width="10.625" style="469" customWidth="1"/>
    <col min="4" max="4" width="10.875" style="469" customWidth="1"/>
    <col min="5" max="5" width="10.375" style="469" customWidth="1"/>
    <col min="6" max="6" width="9.625" style="469" customWidth="1"/>
    <col min="7" max="7" width="8.625" style="469" bestFit="1" customWidth="1"/>
    <col min="8" max="8" width="11.00390625" style="469" customWidth="1"/>
    <col min="9" max="9" width="8.875" style="469" customWidth="1"/>
    <col min="10" max="10" width="10.375" style="469" bestFit="1" customWidth="1"/>
    <col min="11" max="16384" width="10.625" style="469" customWidth="1"/>
  </cols>
  <sheetData>
    <row r="1" spans="1:10" ht="12.75">
      <c r="A1" s="468"/>
      <c r="B1" s="468"/>
      <c r="C1" s="468"/>
      <c r="D1" s="468"/>
      <c r="E1" s="468"/>
      <c r="F1" s="468"/>
      <c r="H1" s="470"/>
      <c r="I1" s="470"/>
      <c r="J1" s="471" t="s">
        <v>611</v>
      </c>
    </row>
    <row r="2" spans="1:10" ht="12.75">
      <c r="A2" s="468"/>
      <c r="B2" s="468"/>
      <c r="C2" s="468"/>
      <c r="D2" s="468"/>
      <c r="E2" s="468"/>
      <c r="F2" s="468"/>
      <c r="G2" s="472"/>
      <c r="H2" s="472"/>
      <c r="I2" s="472"/>
      <c r="J2" s="473" t="s">
        <v>616</v>
      </c>
    </row>
    <row r="3" spans="1:10" ht="12.75">
      <c r="A3" s="468"/>
      <c r="B3" s="468"/>
      <c r="C3" s="468"/>
      <c r="D3" s="468"/>
      <c r="E3" s="468"/>
      <c r="F3" s="468"/>
      <c r="G3" s="472"/>
      <c r="H3" s="472"/>
      <c r="I3" s="472"/>
      <c r="J3" s="472"/>
    </row>
    <row r="4" spans="1:10" ht="19.5">
      <c r="A4" s="476" t="s">
        <v>495</v>
      </c>
      <c r="B4" s="476"/>
      <c r="C4" s="476"/>
      <c r="D4" s="476"/>
      <c r="E4" s="476"/>
      <c r="F4" s="476"/>
      <c r="G4" s="476"/>
      <c r="H4" s="476"/>
      <c r="I4" s="476"/>
      <c r="J4" s="476"/>
    </row>
    <row r="5" spans="1:10" ht="19.5">
      <c r="A5" s="476" t="s">
        <v>548</v>
      </c>
      <c r="B5" s="476"/>
      <c r="C5" s="476"/>
      <c r="D5" s="476"/>
      <c r="E5" s="476"/>
      <c r="F5" s="476"/>
      <c r="G5" s="476"/>
      <c r="H5" s="476"/>
      <c r="I5" s="476"/>
      <c r="J5" s="476"/>
    </row>
    <row r="6" spans="1:10" ht="13.5" thickBot="1">
      <c r="A6" s="468"/>
      <c r="B6" s="468"/>
      <c r="C6" s="468"/>
      <c r="D6" s="468"/>
      <c r="E6" s="468"/>
      <c r="F6" s="468"/>
      <c r="G6" s="468"/>
      <c r="H6" s="468"/>
      <c r="I6" s="468"/>
      <c r="J6" s="468"/>
    </row>
    <row r="7" spans="1:10" ht="15.75" customHeight="1" thickBot="1">
      <c r="A7" s="479"/>
      <c r="B7" s="708" t="s">
        <v>498</v>
      </c>
      <c r="C7" s="709"/>
      <c r="D7" s="710"/>
      <c r="E7" s="708" t="s">
        <v>499</v>
      </c>
      <c r="F7" s="709"/>
      <c r="G7" s="709"/>
      <c r="H7" s="709"/>
      <c r="I7" s="709"/>
      <c r="J7" s="710"/>
    </row>
    <row r="8" spans="1:10" ht="15.75" customHeight="1">
      <c r="A8" s="481" t="s">
        <v>500</v>
      </c>
      <c r="B8" s="483" t="s">
        <v>502</v>
      </c>
      <c r="C8" s="484" t="s">
        <v>503</v>
      </c>
      <c r="D8" s="485" t="s">
        <v>504</v>
      </c>
      <c r="E8" s="483" t="s">
        <v>505</v>
      </c>
      <c r="F8" s="484" t="s">
        <v>506</v>
      </c>
      <c r="G8" s="484" t="s">
        <v>507</v>
      </c>
      <c r="H8" s="486" t="s">
        <v>508</v>
      </c>
      <c r="I8" s="486" t="s">
        <v>402</v>
      </c>
      <c r="J8" s="485" t="s">
        <v>504</v>
      </c>
    </row>
    <row r="9" spans="1:10" ht="15.75" customHeight="1" thickBot="1">
      <c r="A9" s="487" t="s">
        <v>509</v>
      </c>
      <c r="B9" s="489" t="s">
        <v>511</v>
      </c>
      <c r="C9" s="490" t="s">
        <v>512</v>
      </c>
      <c r="D9" s="491" t="s">
        <v>513</v>
      </c>
      <c r="E9" s="489" t="s">
        <v>514</v>
      </c>
      <c r="F9" s="490" t="s">
        <v>515</v>
      </c>
      <c r="G9" s="490" t="s">
        <v>413</v>
      </c>
      <c r="H9" s="492" t="s">
        <v>516</v>
      </c>
      <c r="I9" s="492" t="s">
        <v>413</v>
      </c>
      <c r="J9" s="491" t="s">
        <v>517</v>
      </c>
    </row>
    <row r="10" spans="1:10" s="498" customFormat="1" ht="18" customHeight="1">
      <c r="A10" s="493" t="s">
        <v>518</v>
      </c>
      <c r="B10" s="737">
        <v>109043</v>
      </c>
      <c r="C10" s="495">
        <v>169051</v>
      </c>
      <c r="D10" s="496">
        <f>SUM(B10:C10)</f>
        <v>278094</v>
      </c>
      <c r="E10" s="497">
        <v>43303</v>
      </c>
      <c r="F10" s="495">
        <v>11629</v>
      </c>
      <c r="G10" s="737">
        <v>222339</v>
      </c>
      <c r="H10" s="495"/>
      <c r="I10" s="496">
        <v>823</v>
      </c>
      <c r="J10" s="606">
        <f>SUM(E10:I10)</f>
        <v>278094</v>
      </c>
    </row>
    <row r="11" spans="1:10" s="498" customFormat="1" ht="18" customHeight="1">
      <c r="A11" s="493" t="s">
        <v>519</v>
      </c>
      <c r="B11" s="495">
        <v>71403</v>
      </c>
      <c r="C11" s="495">
        <v>30737</v>
      </c>
      <c r="D11" s="496">
        <f>SUM(B11:C11)</f>
        <v>102140</v>
      </c>
      <c r="E11" s="497">
        <v>60781</v>
      </c>
      <c r="F11" s="495">
        <v>8200</v>
      </c>
      <c r="G11" s="495">
        <v>28915</v>
      </c>
      <c r="H11" s="495"/>
      <c r="I11" s="496">
        <v>4244</v>
      </c>
      <c r="J11" s="607">
        <f>SUM(E11:I11)</f>
        <v>102140</v>
      </c>
    </row>
    <row r="12" spans="1:10" s="498" customFormat="1" ht="18" customHeight="1">
      <c r="A12" s="499" t="s">
        <v>520</v>
      </c>
      <c r="B12" s="738">
        <v>22575</v>
      </c>
      <c r="C12" s="495">
        <v>192416</v>
      </c>
      <c r="D12" s="496">
        <f>SUM(B12:C12)</f>
        <v>214991</v>
      </c>
      <c r="E12" s="502">
        <v>106928</v>
      </c>
      <c r="F12" s="503">
        <v>28901</v>
      </c>
      <c r="G12" s="739">
        <v>79162</v>
      </c>
      <c r="H12" s="503"/>
      <c r="I12" s="604"/>
      <c r="J12" s="607">
        <f>SUM(E12:I12)</f>
        <v>214991</v>
      </c>
    </row>
    <row r="13" spans="1:10" s="498" customFormat="1" ht="18" customHeight="1">
      <c r="A13" s="504" t="s">
        <v>521</v>
      </c>
      <c r="B13" s="745">
        <v>25931</v>
      </c>
      <c r="C13" s="495">
        <v>35831</v>
      </c>
      <c r="D13" s="496">
        <f>SUM(B13:C13)</f>
        <v>61762</v>
      </c>
      <c r="E13" s="502">
        <v>20418</v>
      </c>
      <c r="F13" s="503">
        <v>5371</v>
      </c>
      <c r="G13" s="739">
        <v>33775</v>
      </c>
      <c r="H13" s="503"/>
      <c r="I13" s="604">
        <v>2198</v>
      </c>
      <c r="J13" s="607">
        <f>SUM(E13:I13)</f>
        <v>61762</v>
      </c>
    </row>
    <row r="14" spans="1:10" s="498" customFormat="1" ht="18" customHeight="1">
      <c r="A14" s="499" t="s">
        <v>522</v>
      </c>
      <c r="B14" s="501">
        <v>84284</v>
      </c>
      <c r="C14" s="495">
        <v>22417</v>
      </c>
      <c r="D14" s="496">
        <f>SUM(B14:C14)</f>
        <v>106701</v>
      </c>
      <c r="E14" s="502">
        <v>14606</v>
      </c>
      <c r="F14" s="503">
        <v>3811</v>
      </c>
      <c r="G14" s="503">
        <v>32656</v>
      </c>
      <c r="H14" s="503"/>
      <c r="I14" s="604">
        <v>55628</v>
      </c>
      <c r="J14" s="607">
        <f>SUM(E14:I14)</f>
        <v>106701</v>
      </c>
    </row>
    <row r="15" spans="1:10" s="498" customFormat="1" ht="18" customHeight="1" thickBot="1">
      <c r="A15" s="541" t="s">
        <v>523</v>
      </c>
      <c r="B15" s="542">
        <f aca="true" t="shared" si="0" ref="B15:J15">SUM(B10:B14)</f>
        <v>313236</v>
      </c>
      <c r="C15" s="542">
        <f t="shared" si="0"/>
        <v>450452</v>
      </c>
      <c r="D15" s="543">
        <f t="shared" si="0"/>
        <v>763688</v>
      </c>
      <c r="E15" s="544">
        <f t="shared" si="0"/>
        <v>246036</v>
      </c>
      <c r="F15" s="542">
        <f t="shared" si="0"/>
        <v>57912</v>
      </c>
      <c r="G15" s="542">
        <f t="shared" si="0"/>
        <v>396847</v>
      </c>
      <c r="H15" s="542">
        <f t="shared" si="0"/>
        <v>0</v>
      </c>
      <c r="I15" s="605">
        <f t="shared" si="0"/>
        <v>62893</v>
      </c>
      <c r="J15" s="608">
        <f t="shared" si="0"/>
        <v>763688</v>
      </c>
    </row>
  </sheetData>
  <sheetProtection/>
  <mergeCells count="2">
    <mergeCell ref="E7:J7"/>
    <mergeCell ref="B7:D7"/>
  </mergeCells>
  <printOptions horizontalCentered="1"/>
  <pageMargins left="0.1968503937007874" right="0.2362204724409449" top="0.99" bottom="0.6692913385826772" header="0.5511811023622047" footer="0.5118110236220472"/>
  <pageSetup fitToHeight="1" fitToWidth="1" horizontalDpi="180" verticalDpi="180" orientation="landscape" paperSize="9" r:id="rId1"/>
  <headerFooter alignWithMargins="0">
    <oddHeader>&amp;R12. melléklet a .../...(....)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D1:R19"/>
  <sheetViews>
    <sheetView workbookViewId="0" topLeftCell="D1">
      <selection activeCell="F17" sqref="F17"/>
    </sheetView>
  </sheetViews>
  <sheetFormatPr defaultColWidth="9.00390625" defaultRowHeight="12.75"/>
  <cols>
    <col min="1" max="2" width="9.375" style="469" hidden="1" customWidth="1"/>
    <col min="3" max="3" width="58.125" style="469" hidden="1" customWidth="1"/>
    <col min="4" max="4" width="55.00390625" style="469" customWidth="1"/>
    <col min="5" max="5" width="14.50390625" style="469" customWidth="1"/>
    <col min="6" max="6" width="14.375" style="469" customWidth="1"/>
    <col min="7" max="7" width="9.625" style="469" customWidth="1"/>
    <col min="8" max="8" width="10.625" style="469" customWidth="1"/>
    <col min="9" max="9" width="10.875" style="469" customWidth="1"/>
    <col min="10" max="10" width="10.375" style="469" customWidth="1"/>
    <col min="11" max="11" width="9.625" style="469" customWidth="1"/>
    <col min="12" max="12" width="8.625" style="469" bestFit="1" customWidth="1"/>
    <col min="13" max="13" width="11.00390625" style="469" customWidth="1"/>
    <col min="14" max="14" width="8.875" style="469" customWidth="1"/>
    <col min="15" max="17" width="10.375" style="469" bestFit="1" customWidth="1"/>
    <col min="18" max="18" width="11.125" style="469" customWidth="1"/>
    <col min="19" max="16384" width="10.625" style="469" customWidth="1"/>
  </cols>
  <sheetData>
    <row r="1" spans="4:18" ht="12.75">
      <c r="D1" s="468"/>
      <c r="E1" s="468"/>
      <c r="F1" s="471" t="s">
        <v>618</v>
      </c>
      <c r="G1" s="468"/>
      <c r="H1" s="468"/>
      <c r="I1" s="468"/>
      <c r="J1" s="468"/>
      <c r="K1" s="468"/>
      <c r="M1" s="470"/>
      <c r="N1" s="470"/>
      <c r="O1" s="471"/>
      <c r="P1" s="471"/>
      <c r="Q1" s="471"/>
      <c r="R1" s="471"/>
    </row>
    <row r="2" spans="4:18" ht="12.75">
      <c r="D2" s="468"/>
      <c r="E2" s="713"/>
      <c r="F2" s="713"/>
      <c r="G2" s="713"/>
      <c r="H2" s="468"/>
      <c r="I2" s="468"/>
      <c r="J2" s="468"/>
      <c r="K2" s="468"/>
      <c r="L2" s="472"/>
      <c r="M2" s="472"/>
      <c r="N2" s="472"/>
      <c r="O2" s="473"/>
      <c r="P2" s="474"/>
      <c r="Q2" s="474"/>
      <c r="R2" s="474"/>
    </row>
    <row r="3" spans="4:18" ht="12.75">
      <c r="D3" s="468"/>
      <c r="E3" s="468"/>
      <c r="F3" s="468"/>
      <c r="G3" s="468"/>
      <c r="H3" s="468"/>
      <c r="I3" s="468"/>
      <c r="J3" s="468"/>
      <c r="K3" s="468"/>
      <c r="L3" s="472"/>
      <c r="M3" s="472"/>
      <c r="N3" s="472"/>
      <c r="O3" s="472"/>
      <c r="P3" s="472"/>
      <c r="Q3" s="472"/>
      <c r="R3" s="475"/>
    </row>
    <row r="4" spans="4:18" ht="19.5">
      <c r="D4" s="609" t="s">
        <v>544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</row>
    <row r="5" spans="4:18" ht="19.5"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</row>
    <row r="6" spans="4:18" ht="13.5" thickBot="1">
      <c r="D6" s="468"/>
      <c r="E6" s="477"/>
      <c r="F6" s="477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78"/>
    </row>
    <row r="7" spans="4:18" ht="15.75" customHeight="1">
      <c r="D7" s="479"/>
      <c r="E7" s="480" t="s">
        <v>496</v>
      </c>
      <c r="F7" s="711" t="s">
        <v>497</v>
      </c>
      <c r="G7" s="536"/>
      <c r="H7" s="537"/>
      <c r="I7" s="537"/>
      <c r="J7" s="536"/>
      <c r="K7" s="537"/>
      <c r="L7" s="537"/>
      <c r="M7" s="537"/>
      <c r="N7" s="537"/>
      <c r="O7" s="537"/>
      <c r="P7" s="519"/>
      <c r="Q7" s="538"/>
      <c r="R7" s="538"/>
    </row>
    <row r="8" spans="4:18" ht="15.75" customHeight="1">
      <c r="D8" s="481" t="s">
        <v>500</v>
      </c>
      <c r="E8" s="482" t="s">
        <v>501</v>
      </c>
      <c r="F8" s="712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</row>
    <row r="9" spans="4:18" ht="15.75" customHeight="1" thickBot="1">
      <c r="D9" s="487" t="s">
        <v>509</v>
      </c>
      <c r="E9" s="488" t="s">
        <v>510</v>
      </c>
      <c r="F9" s="529">
        <v>41275</v>
      </c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</row>
    <row r="10" spans="4:18" s="498" customFormat="1" ht="18" customHeight="1">
      <c r="D10" s="493" t="s">
        <v>518</v>
      </c>
      <c r="E10" s="494"/>
      <c r="F10" s="530">
        <v>20</v>
      </c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1"/>
      <c r="R10" s="522"/>
    </row>
    <row r="11" spans="4:18" s="498" customFormat="1" ht="18" customHeight="1">
      <c r="D11" s="493" t="s">
        <v>519</v>
      </c>
      <c r="E11" s="494"/>
      <c r="F11" s="530">
        <v>75</v>
      </c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1"/>
      <c r="R11" s="522"/>
    </row>
    <row r="12" spans="4:18" s="498" customFormat="1" ht="18" customHeight="1">
      <c r="D12" s="499" t="s">
        <v>520</v>
      </c>
      <c r="E12" s="500">
        <v>405</v>
      </c>
      <c r="F12" s="531">
        <v>49</v>
      </c>
      <c r="G12" s="523"/>
      <c r="H12" s="520"/>
      <c r="I12" s="520"/>
      <c r="J12" s="524"/>
      <c r="K12" s="524"/>
      <c r="L12" s="524"/>
      <c r="M12" s="524"/>
      <c r="N12" s="524"/>
      <c r="O12" s="520"/>
      <c r="P12" s="520"/>
      <c r="Q12" s="525"/>
      <c r="R12" s="526"/>
    </row>
    <row r="13" spans="4:18" s="498" customFormat="1" ht="18" customHeight="1">
      <c r="D13" s="504" t="s">
        <v>521</v>
      </c>
      <c r="E13" s="500"/>
      <c r="F13" s="531">
        <v>9.5</v>
      </c>
      <c r="G13" s="520"/>
      <c r="H13" s="520"/>
      <c r="I13" s="520"/>
      <c r="J13" s="524"/>
      <c r="K13" s="524"/>
      <c r="L13" s="524"/>
      <c r="M13" s="524"/>
      <c r="N13" s="524"/>
      <c r="O13" s="520"/>
      <c r="P13" s="520"/>
      <c r="Q13" s="524"/>
      <c r="R13" s="526"/>
    </row>
    <row r="14" spans="4:18" s="498" customFormat="1" ht="18" customHeight="1">
      <c r="D14" s="499" t="s">
        <v>522</v>
      </c>
      <c r="E14" s="500"/>
      <c r="F14" s="531">
        <v>6</v>
      </c>
      <c r="G14" s="523"/>
      <c r="H14" s="520"/>
      <c r="I14" s="520"/>
      <c r="J14" s="524"/>
      <c r="K14" s="524"/>
      <c r="L14" s="524"/>
      <c r="M14" s="524"/>
      <c r="N14" s="524"/>
      <c r="O14" s="520"/>
      <c r="P14" s="520"/>
      <c r="Q14" s="525"/>
      <c r="R14" s="526"/>
    </row>
    <row r="15" spans="4:18" s="468" customFormat="1" ht="13.5" thickBot="1">
      <c r="D15" s="505" t="s">
        <v>524</v>
      </c>
      <c r="E15" s="506"/>
      <c r="F15" s="746">
        <v>42</v>
      </c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</row>
    <row r="16" spans="4:18" s="468" customFormat="1" ht="13.5" thickBot="1">
      <c r="D16" s="507" t="s">
        <v>547</v>
      </c>
      <c r="E16" s="508">
        <f>SUM(E10:E15)</f>
        <v>405</v>
      </c>
      <c r="F16" s="540">
        <f>SUM(F10:F15)</f>
        <v>201.5</v>
      </c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</row>
    <row r="17" spans="4:18" s="468" customFormat="1" ht="15.75">
      <c r="D17" s="535" t="s">
        <v>546</v>
      </c>
      <c r="E17" s="534"/>
      <c r="F17" s="747">
        <v>3</v>
      </c>
      <c r="G17" s="528"/>
      <c r="H17" s="528"/>
      <c r="I17" s="528"/>
      <c r="J17" s="528"/>
      <c r="K17" s="528"/>
      <c r="L17" s="528"/>
      <c r="M17" s="528"/>
      <c r="N17" s="528"/>
      <c r="O17" s="528"/>
      <c r="P17" s="539"/>
      <c r="Q17" s="528"/>
      <c r="R17" s="528"/>
    </row>
    <row r="18" spans="4:18" s="468" customFormat="1" ht="12.75">
      <c r="D18" s="505" t="s">
        <v>545</v>
      </c>
      <c r="E18" s="509"/>
      <c r="F18" s="532">
        <v>214</v>
      </c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</row>
    <row r="19" spans="4:18" s="468" customFormat="1" ht="13.5" thickBot="1">
      <c r="D19" s="510" t="s">
        <v>525</v>
      </c>
      <c r="E19" s="511">
        <f>SUM(E16:E17)</f>
        <v>405</v>
      </c>
      <c r="F19" s="533">
        <f>SUM(F16:F18)</f>
        <v>418.5</v>
      </c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</row>
  </sheetData>
  <sheetProtection/>
  <mergeCells count="2">
    <mergeCell ref="F7:F8"/>
    <mergeCell ref="E2:G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&amp;R13. melléklet a ../..(...)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60">
    <pageSetUpPr fitToPage="1"/>
  </sheetPr>
  <dimension ref="A1:F27"/>
  <sheetViews>
    <sheetView workbookViewId="0" topLeftCell="A1">
      <selection activeCell="G14" sqref="G14"/>
    </sheetView>
  </sheetViews>
  <sheetFormatPr defaultColWidth="9.00390625" defaultRowHeight="12.75"/>
  <cols>
    <col min="1" max="1" width="10.00390625" style="612" customWidth="1"/>
    <col min="2" max="2" width="37.375" style="612" customWidth="1"/>
    <col min="3" max="3" width="24.875" style="612" customWidth="1"/>
    <col min="4" max="4" width="22.625" style="612" customWidth="1"/>
    <col min="5" max="16384" width="10.625" style="612" customWidth="1"/>
  </cols>
  <sheetData>
    <row r="1" spans="1:4" ht="15.75">
      <c r="A1" s="610"/>
      <c r="B1" s="610"/>
      <c r="C1" s="610"/>
      <c r="D1" s="611" t="s">
        <v>619</v>
      </c>
    </row>
    <row r="2" spans="1:4" ht="15.75">
      <c r="A2" s="610"/>
      <c r="B2" s="610"/>
      <c r="C2" s="610"/>
      <c r="D2" s="613"/>
    </row>
    <row r="3" spans="1:4" ht="15.75">
      <c r="A3" s="610"/>
      <c r="B3" s="610"/>
      <c r="C3" s="610"/>
      <c r="D3" s="611"/>
    </row>
    <row r="4" spans="1:4" ht="15.75">
      <c r="A4" s="610"/>
      <c r="B4" s="610"/>
      <c r="C4" s="610"/>
      <c r="D4" s="614"/>
    </row>
    <row r="5" spans="1:4" ht="15.75">
      <c r="A5" s="610"/>
      <c r="B5" s="610"/>
      <c r="C5" s="610"/>
      <c r="D5" s="614"/>
    </row>
    <row r="6" spans="1:4" ht="15.75">
      <c r="A6" s="610"/>
      <c r="B6" s="610"/>
      <c r="C6" s="610"/>
      <c r="D6" s="615"/>
    </row>
    <row r="7" spans="1:4" ht="19.5">
      <c r="A7" s="616" t="s">
        <v>600</v>
      </c>
      <c r="B7" s="616"/>
      <c r="C7" s="616"/>
      <c r="D7" s="617"/>
    </row>
    <row r="8" spans="1:4" ht="19.5">
      <c r="A8" s="616" t="s">
        <v>608</v>
      </c>
      <c r="B8" s="616"/>
      <c r="C8" s="616"/>
      <c r="D8" s="617"/>
    </row>
    <row r="9" spans="1:4" ht="19.5">
      <c r="A9" s="616"/>
      <c r="B9" s="616"/>
      <c r="C9" s="616"/>
      <c r="D9" s="617"/>
    </row>
    <row r="10" spans="1:4" ht="19.5">
      <c r="A10" s="616"/>
      <c r="B10" s="616"/>
      <c r="C10" s="616"/>
      <c r="D10" s="617"/>
    </row>
    <row r="11" spans="1:4" ht="19.5">
      <c r="A11" s="616"/>
      <c r="B11" s="616"/>
      <c r="C11" s="616"/>
      <c r="D11" s="617"/>
    </row>
    <row r="12" spans="1:4" ht="19.5">
      <c r="A12" s="616"/>
      <c r="B12" s="616"/>
      <c r="C12" s="616"/>
      <c r="D12" s="617"/>
    </row>
    <row r="13" spans="1:4" ht="16.5" thickBot="1">
      <c r="A13" s="610"/>
      <c r="B13" s="610"/>
      <c r="C13" s="610"/>
      <c r="D13" s="618" t="s">
        <v>398</v>
      </c>
    </row>
    <row r="14" spans="1:4" s="623" customFormat="1" ht="33" customHeight="1" thickBot="1">
      <c r="A14" s="619" t="s">
        <v>68</v>
      </c>
      <c r="B14" s="620"/>
      <c r="C14" s="621"/>
      <c r="D14" s="622" t="s">
        <v>601</v>
      </c>
    </row>
    <row r="15" spans="1:6" ht="15.75">
      <c r="A15" s="624" t="s">
        <v>65</v>
      </c>
      <c r="B15" s="625"/>
      <c r="C15" s="626"/>
      <c r="D15" s="651">
        <v>16576</v>
      </c>
      <c r="E15" s="627"/>
      <c r="F15" s="628"/>
    </row>
    <row r="16" spans="1:6" ht="15.75">
      <c r="A16" s="629" t="s">
        <v>602</v>
      </c>
      <c r="B16" s="630"/>
      <c r="C16" s="631"/>
      <c r="D16" s="632"/>
      <c r="E16" s="628"/>
      <c r="F16" s="628"/>
    </row>
    <row r="17" spans="1:6" ht="12.75">
      <c r="A17" s="633" t="s">
        <v>603</v>
      </c>
      <c r="B17" s="634"/>
      <c r="C17" s="635"/>
      <c r="D17" s="636">
        <v>1500</v>
      </c>
      <c r="E17" s="637"/>
      <c r="F17" s="638"/>
    </row>
    <row r="18" spans="1:6" ht="12.75">
      <c r="A18" s="633" t="s">
        <v>604</v>
      </c>
      <c r="B18" s="634"/>
      <c r="C18" s="635"/>
      <c r="D18" s="636">
        <v>5000</v>
      </c>
      <c r="E18" s="639"/>
      <c r="F18" s="638"/>
    </row>
    <row r="19" spans="1:6" ht="12.75">
      <c r="A19" s="633" t="s">
        <v>605</v>
      </c>
      <c r="B19" s="634"/>
      <c r="C19" s="635"/>
      <c r="D19" s="748">
        <v>1289</v>
      </c>
      <c r="E19" s="639"/>
      <c r="F19" s="638"/>
    </row>
    <row r="20" spans="1:6" ht="12.75">
      <c r="A20" s="640" t="s">
        <v>609</v>
      </c>
      <c r="B20" s="634"/>
      <c r="C20" s="635"/>
      <c r="D20" s="636">
        <v>2940</v>
      </c>
      <c r="E20" s="639"/>
      <c r="F20" s="638"/>
    </row>
    <row r="21" spans="1:6" ht="12.75">
      <c r="A21" s="633" t="s">
        <v>610</v>
      </c>
      <c r="B21" s="634"/>
      <c r="C21" s="635"/>
      <c r="D21" s="636">
        <v>2921</v>
      </c>
      <c r="E21" s="639"/>
      <c r="F21" s="638"/>
    </row>
    <row r="22" spans="1:6" ht="12.75">
      <c r="A22" s="749" t="s">
        <v>622</v>
      </c>
      <c r="B22" s="634"/>
      <c r="C22" s="635"/>
      <c r="D22" s="748">
        <v>3272</v>
      </c>
      <c r="E22" s="639"/>
      <c r="F22" s="638"/>
    </row>
    <row r="23" spans="1:6" ht="12.75">
      <c r="A23" s="642"/>
      <c r="B23" s="634"/>
      <c r="C23" s="635"/>
      <c r="D23" s="643"/>
      <c r="E23" s="639"/>
      <c r="F23" s="638"/>
    </row>
    <row r="24" spans="1:6" ht="12.75">
      <c r="A24" s="633"/>
      <c r="B24" s="634"/>
      <c r="C24" s="635"/>
      <c r="D24" s="641"/>
      <c r="E24" s="639"/>
      <c r="F24" s="638"/>
    </row>
    <row r="25" spans="1:4" ht="15.75">
      <c r="A25" s="629" t="s">
        <v>606</v>
      </c>
      <c r="B25" s="644"/>
      <c r="C25" s="645"/>
      <c r="D25" s="646">
        <f>SUM(D17:D24)</f>
        <v>16922</v>
      </c>
    </row>
    <row r="26" spans="1:4" ht="15.75">
      <c r="A26" s="629"/>
      <c r="B26" s="644"/>
      <c r="C26" s="645"/>
      <c r="D26" s="645"/>
    </row>
    <row r="27" spans="1:4" ht="16.5" thickBot="1">
      <c r="A27" s="647" t="s">
        <v>607</v>
      </c>
      <c r="B27" s="648"/>
      <c r="C27" s="649"/>
      <c r="D27" s="650">
        <f>SUM(D15,D25)</f>
        <v>33498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&amp;R14. melléklet a .../...(...) önkormányzati 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9"/>
  <dimension ref="A3:G145"/>
  <sheetViews>
    <sheetView zoomScale="120" zoomScaleNormal="120" zoomScaleSheetLayoutView="130" workbookViewId="0" topLeftCell="A1">
      <selection activeCell="E90" sqref="E90"/>
    </sheetView>
  </sheetViews>
  <sheetFormatPr defaultColWidth="9.00390625" defaultRowHeight="12.75"/>
  <cols>
    <col min="1" max="1" width="9.00390625" style="306" customWidth="1"/>
    <col min="2" max="2" width="75.875" style="306" customWidth="1"/>
    <col min="3" max="3" width="15.50390625" style="307" customWidth="1"/>
    <col min="4" max="5" width="15.50390625" style="306" customWidth="1"/>
    <col min="6" max="6" width="9.00390625" style="39" customWidth="1"/>
    <col min="7" max="16384" width="9.375" style="39" customWidth="1"/>
  </cols>
  <sheetData>
    <row r="3" spans="1:5" ht="15.75" customHeight="1">
      <c r="A3" s="666" t="s">
        <v>21</v>
      </c>
      <c r="B3" s="666"/>
      <c r="C3" s="666"/>
      <c r="D3" s="666"/>
      <c r="E3" s="666"/>
    </row>
    <row r="4" spans="1:5" ht="15.75" customHeight="1" thickBot="1">
      <c r="A4" s="668" t="s">
        <v>160</v>
      </c>
      <c r="B4" s="668"/>
      <c r="D4" s="117"/>
      <c r="E4" s="217" t="s">
        <v>304</v>
      </c>
    </row>
    <row r="5" spans="1:5" ht="37.5" customHeight="1" thickBot="1">
      <c r="A5" s="24" t="s">
        <v>75</v>
      </c>
      <c r="B5" s="25" t="s">
        <v>23</v>
      </c>
      <c r="C5" s="25" t="s">
        <v>7</v>
      </c>
      <c r="D5" s="345" t="s">
        <v>8</v>
      </c>
      <c r="E5" s="123" t="s">
        <v>283</v>
      </c>
    </row>
    <row r="6" spans="1:5" s="41" customFormat="1" ht="12" customHeight="1" thickBot="1">
      <c r="A6" s="35">
        <v>1</v>
      </c>
      <c r="B6" s="36">
        <v>2</v>
      </c>
      <c r="C6" s="36">
        <v>3</v>
      </c>
      <c r="D6" s="36">
        <v>4</v>
      </c>
      <c r="E6" s="37">
        <v>5</v>
      </c>
    </row>
    <row r="7" spans="1:5" s="1" customFormat="1" ht="12" customHeight="1" thickBot="1">
      <c r="A7" s="22" t="s">
        <v>24</v>
      </c>
      <c r="B7" s="21" t="s">
        <v>174</v>
      </c>
      <c r="C7" s="315">
        <f>+C8+C13+C22</f>
        <v>988148</v>
      </c>
      <c r="D7" s="315">
        <f>+D8+D13+D22</f>
        <v>1034150</v>
      </c>
      <c r="E7" s="195">
        <f>+E8+E13+E22</f>
        <v>581518</v>
      </c>
    </row>
    <row r="8" spans="1:5" s="1" customFormat="1" ht="12" customHeight="1" thickBot="1">
      <c r="A8" s="20" t="s">
        <v>25</v>
      </c>
      <c r="B8" s="173" t="s">
        <v>375</v>
      </c>
      <c r="C8" s="316">
        <f>+C9+C10+C11+C12</f>
        <v>235209</v>
      </c>
      <c r="D8" s="316">
        <f>+D9+D10+D11+D12</f>
        <v>289974</v>
      </c>
      <c r="E8" s="196">
        <f>+E9+E10+E11+E12</f>
        <v>287166</v>
      </c>
    </row>
    <row r="9" spans="1:5" s="1" customFormat="1" ht="12" customHeight="1">
      <c r="A9" s="13" t="s">
        <v>116</v>
      </c>
      <c r="B9" s="288" t="s">
        <v>62</v>
      </c>
      <c r="C9" s="317">
        <v>167891</v>
      </c>
      <c r="D9" s="317">
        <v>251071</v>
      </c>
      <c r="E9" s="198">
        <v>279191</v>
      </c>
    </row>
    <row r="10" spans="1:5" s="1" customFormat="1" ht="12" customHeight="1">
      <c r="A10" s="13" t="s">
        <v>117</v>
      </c>
      <c r="B10" s="187" t="s">
        <v>88</v>
      </c>
      <c r="C10" s="317">
        <v>0</v>
      </c>
      <c r="D10" s="317"/>
      <c r="E10" s="198">
        <v>7800</v>
      </c>
    </row>
    <row r="11" spans="1:5" s="1" customFormat="1" ht="12" customHeight="1">
      <c r="A11" s="13" t="s">
        <v>118</v>
      </c>
      <c r="B11" s="187" t="s">
        <v>175</v>
      </c>
      <c r="C11" s="317">
        <v>16725</v>
      </c>
      <c r="D11" s="317">
        <v>4000</v>
      </c>
      <c r="E11" s="198">
        <v>175</v>
      </c>
    </row>
    <row r="12" spans="1:5" s="1" customFormat="1" ht="12" customHeight="1" thickBot="1">
      <c r="A12" s="13" t="s">
        <v>119</v>
      </c>
      <c r="B12" s="289" t="s">
        <v>176</v>
      </c>
      <c r="C12" s="317">
        <v>50593</v>
      </c>
      <c r="D12" s="317">
        <v>34903</v>
      </c>
      <c r="E12" s="198"/>
    </row>
    <row r="13" spans="1:5" s="1" customFormat="1" ht="12" customHeight="1" thickBot="1">
      <c r="A13" s="20" t="s">
        <v>26</v>
      </c>
      <c r="B13" s="21" t="s">
        <v>177</v>
      </c>
      <c r="C13" s="316">
        <f>+C14+C15+C16+C17+C18+C19+C20+C21</f>
        <v>204055</v>
      </c>
      <c r="D13" s="316">
        <f>+D14+D15+D16+D17+D18+D19+D20+D21</f>
        <v>215502</v>
      </c>
      <c r="E13" s="196">
        <f>+E14+E15+E16+E17+E18+E19+E20+E21</f>
        <v>230352</v>
      </c>
    </row>
    <row r="14" spans="1:5" s="1" customFormat="1" ht="12" customHeight="1">
      <c r="A14" s="17" t="s">
        <v>90</v>
      </c>
      <c r="B14" s="9" t="s">
        <v>182</v>
      </c>
      <c r="C14" s="318">
        <v>7329</v>
      </c>
      <c r="D14" s="318">
        <v>17583</v>
      </c>
      <c r="E14" s="197">
        <v>9586</v>
      </c>
    </row>
    <row r="15" spans="1:5" s="1" customFormat="1" ht="12" customHeight="1">
      <c r="A15" s="13" t="s">
        <v>91</v>
      </c>
      <c r="B15" s="6" t="s">
        <v>183</v>
      </c>
      <c r="C15" s="317">
        <v>47590</v>
      </c>
      <c r="D15" s="317">
        <v>96232</v>
      </c>
      <c r="E15" s="198">
        <v>5149</v>
      </c>
    </row>
    <row r="16" spans="1:5" s="1" customFormat="1" ht="12" customHeight="1">
      <c r="A16" s="13" t="s">
        <v>92</v>
      </c>
      <c r="B16" s="6" t="s">
        <v>184</v>
      </c>
      <c r="C16" s="317">
        <v>12219</v>
      </c>
      <c r="D16" s="317">
        <v>16153</v>
      </c>
      <c r="E16" s="198">
        <v>81683</v>
      </c>
    </row>
    <row r="17" spans="1:5" s="1" customFormat="1" ht="12" customHeight="1">
      <c r="A17" s="13" t="s">
        <v>93</v>
      </c>
      <c r="B17" s="6" t="s">
        <v>185</v>
      </c>
      <c r="C17" s="317">
        <v>18301</v>
      </c>
      <c r="D17" s="317">
        <v>20648</v>
      </c>
      <c r="E17" s="198">
        <v>19650</v>
      </c>
    </row>
    <row r="18" spans="1:5" s="1" customFormat="1" ht="12" customHeight="1">
      <c r="A18" s="12" t="s">
        <v>178</v>
      </c>
      <c r="B18" s="5" t="s">
        <v>186</v>
      </c>
      <c r="C18" s="319">
        <v>2117</v>
      </c>
      <c r="D18" s="319">
        <v>2463</v>
      </c>
      <c r="E18" s="199">
        <v>1431</v>
      </c>
    </row>
    <row r="19" spans="1:5" s="1" customFormat="1" ht="12" customHeight="1">
      <c r="A19" s="13" t="s">
        <v>179</v>
      </c>
      <c r="B19" s="6" t="s">
        <v>244</v>
      </c>
      <c r="C19" s="317">
        <v>52769</v>
      </c>
      <c r="D19" s="317">
        <v>40567</v>
      </c>
      <c r="E19" s="198">
        <v>37550</v>
      </c>
    </row>
    <row r="20" spans="1:5" s="1" customFormat="1" ht="12" customHeight="1">
      <c r="A20" s="13" t="s">
        <v>180</v>
      </c>
      <c r="B20" s="6" t="s">
        <v>187</v>
      </c>
      <c r="C20" s="317">
        <v>264</v>
      </c>
      <c r="D20" s="317">
        <v>320</v>
      </c>
      <c r="E20" s="198"/>
    </row>
    <row r="21" spans="1:5" s="1" customFormat="1" ht="12" customHeight="1" thickBot="1">
      <c r="A21" s="14" t="s">
        <v>181</v>
      </c>
      <c r="B21" s="7" t="s">
        <v>188</v>
      </c>
      <c r="C21" s="320">
        <v>63466</v>
      </c>
      <c r="D21" s="320">
        <v>21536</v>
      </c>
      <c r="E21" s="200">
        <v>75303</v>
      </c>
    </row>
    <row r="22" spans="1:5" s="1" customFormat="1" ht="12" customHeight="1" thickBot="1">
      <c r="A22" s="20" t="s">
        <v>189</v>
      </c>
      <c r="B22" s="21" t="s">
        <v>245</v>
      </c>
      <c r="C22" s="321">
        <v>548884</v>
      </c>
      <c r="D22" s="321">
        <v>528674</v>
      </c>
      <c r="E22" s="201">
        <v>64000</v>
      </c>
    </row>
    <row r="23" spans="1:5" s="1" customFormat="1" ht="12" customHeight="1" thickBot="1">
      <c r="A23" s="20" t="s">
        <v>28</v>
      </c>
      <c r="B23" s="21" t="s">
        <v>191</v>
      </c>
      <c r="C23" s="316">
        <f>+C24+C25+C26+C27+C28+C29+C30+C31</f>
        <v>1103792</v>
      </c>
      <c r="D23" s="316">
        <f>+D24+D25+D26+D27+D28+D29+D30+D31</f>
        <v>1070465</v>
      </c>
      <c r="E23" s="196">
        <f>+E24+E25+E26+E27+E28+E29+E30+E31</f>
        <v>841470</v>
      </c>
    </row>
    <row r="24" spans="1:5" s="1" customFormat="1" ht="12" customHeight="1">
      <c r="A24" s="15" t="s">
        <v>94</v>
      </c>
      <c r="B24" s="8" t="s">
        <v>197</v>
      </c>
      <c r="C24" s="322">
        <v>907153</v>
      </c>
      <c r="D24" s="322">
        <v>705634</v>
      </c>
      <c r="E24" s="202">
        <v>15507</v>
      </c>
    </row>
    <row r="25" spans="1:5" s="1" customFormat="1" ht="12" customHeight="1">
      <c r="A25" s="13" t="s">
        <v>95</v>
      </c>
      <c r="B25" s="6" t="s">
        <v>198</v>
      </c>
      <c r="C25" s="317">
        <v>37906</v>
      </c>
      <c r="D25" s="317">
        <v>87380</v>
      </c>
      <c r="E25" s="198">
        <v>509583</v>
      </c>
    </row>
    <row r="26" spans="1:5" s="1" customFormat="1" ht="12" customHeight="1">
      <c r="A26" s="13" t="s">
        <v>96</v>
      </c>
      <c r="B26" s="6" t="s">
        <v>199</v>
      </c>
      <c r="C26" s="317">
        <v>9081</v>
      </c>
      <c r="D26" s="317">
        <v>18448</v>
      </c>
      <c r="E26" s="655">
        <v>8586</v>
      </c>
    </row>
    <row r="27" spans="1:5" s="1" customFormat="1" ht="12" customHeight="1">
      <c r="A27" s="16" t="s">
        <v>192</v>
      </c>
      <c r="B27" s="6" t="s">
        <v>99</v>
      </c>
      <c r="C27" s="323">
        <v>15440</v>
      </c>
      <c r="D27" s="323"/>
      <c r="E27" s="203">
        <v>96902</v>
      </c>
    </row>
    <row r="28" spans="1:5" s="1" customFormat="1" ht="12" customHeight="1">
      <c r="A28" s="16" t="s">
        <v>193</v>
      </c>
      <c r="B28" s="6" t="s">
        <v>200</v>
      </c>
      <c r="C28" s="323"/>
      <c r="D28" s="323"/>
      <c r="E28" s="203"/>
    </row>
    <row r="29" spans="1:5" s="1" customFormat="1" ht="12" customHeight="1">
      <c r="A29" s="13" t="s">
        <v>194</v>
      </c>
      <c r="B29" s="6" t="s">
        <v>201</v>
      </c>
      <c r="C29" s="317"/>
      <c r="D29" s="317"/>
      <c r="E29" s="198"/>
    </row>
    <row r="30" spans="1:5" s="1" customFormat="1" ht="12" customHeight="1">
      <c r="A30" s="13" t="s">
        <v>195</v>
      </c>
      <c r="B30" s="6" t="s">
        <v>246</v>
      </c>
      <c r="C30" s="324">
        <v>33252</v>
      </c>
      <c r="D30" s="324"/>
      <c r="E30" s="204"/>
    </row>
    <row r="31" spans="1:5" s="1" customFormat="1" ht="12" customHeight="1" thickBot="1">
      <c r="A31" s="13" t="s">
        <v>196</v>
      </c>
      <c r="B31" s="11" t="s">
        <v>202</v>
      </c>
      <c r="C31" s="324">
        <v>100960</v>
      </c>
      <c r="D31" s="324">
        <v>259003</v>
      </c>
      <c r="E31" s="204">
        <v>210892</v>
      </c>
    </row>
    <row r="32" spans="1:5" s="1" customFormat="1" ht="12" customHeight="1" thickBot="1">
      <c r="A32" s="166" t="s">
        <v>29</v>
      </c>
      <c r="B32" s="21" t="s">
        <v>376</v>
      </c>
      <c r="C32" s="316">
        <f>+C33+C39</f>
        <v>284941</v>
      </c>
      <c r="D32" s="316">
        <f>+D33+D39</f>
        <v>196171</v>
      </c>
      <c r="E32" s="196">
        <f>+E33+E39</f>
        <v>639773</v>
      </c>
    </row>
    <row r="33" spans="1:5" s="1" customFormat="1" ht="12" customHeight="1">
      <c r="A33" s="167" t="s">
        <v>97</v>
      </c>
      <c r="B33" s="290" t="s">
        <v>377</v>
      </c>
      <c r="C33" s="325">
        <f>+C34+C35+C36+C37+C38</f>
        <v>200867</v>
      </c>
      <c r="D33" s="325">
        <f>+D34+D35+D36+D37+D38</f>
        <v>180904</v>
      </c>
      <c r="E33" s="208">
        <f>+E34+E35+E36+E37+E38</f>
        <v>379002</v>
      </c>
    </row>
    <row r="34" spans="1:5" s="1" customFormat="1" ht="12" customHeight="1">
      <c r="A34" s="168" t="s">
        <v>100</v>
      </c>
      <c r="B34" s="174" t="s">
        <v>247</v>
      </c>
      <c r="C34" s="324"/>
      <c r="D34" s="324"/>
      <c r="E34" s="204"/>
    </row>
    <row r="35" spans="1:5" s="1" customFormat="1" ht="12" customHeight="1">
      <c r="A35" s="168" t="s">
        <v>101</v>
      </c>
      <c r="B35" s="174" t="s">
        <v>248</v>
      </c>
      <c r="C35" s="324"/>
      <c r="D35" s="324">
        <v>1204</v>
      </c>
      <c r="E35" s="204"/>
    </row>
    <row r="36" spans="1:5" s="1" customFormat="1" ht="12" customHeight="1">
      <c r="A36" s="168" t="s">
        <v>102</v>
      </c>
      <c r="B36" s="174" t="s">
        <v>249</v>
      </c>
      <c r="C36" s="324"/>
      <c r="D36" s="324">
        <v>22000</v>
      </c>
      <c r="E36" s="204"/>
    </row>
    <row r="37" spans="1:5" s="1" customFormat="1" ht="12" customHeight="1">
      <c r="A37" s="168" t="s">
        <v>103</v>
      </c>
      <c r="B37" s="174" t="s">
        <v>250</v>
      </c>
      <c r="C37" s="324">
        <v>78865</v>
      </c>
      <c r="D37" s="324">
        <v>28428</v>
      </c>
      <c r="E37" s="655">
        <v>68023</v>
      </c>
    </row>
    <row r="38" spans="1:5" s="1" customFormat="1" ht="12" customHeight="1">
      <c r="A38" s="168" t="s">
        <v>203</v>
      </c>
      <c r="B38" s="174" t="s">
        <v>378</v>
      </c>
      <c r="C38" s="324">
        <v>122002</v>
      </c>
      <c r="D38" s="324">
        <v>129272</v>
      </c>
      <c r="E38" s="204">
        <v>310979</v>
      </c>
    </row>
    <row r="39" spans="1:5" s="1" customFormat="1" ht="12" customHeight="1">
      <c r="A39" s="168" t="s">
        <v>98</v>
      </c>
      <c r="B39" s="175" t="s">
        <v>379</v>
      </c>
      <c r="C39" s="326">
        <f>+C40+C41+C42+C43+C44</f>
        <v>84074</v>
      </c>
      <c r="D39" s="326">
        <f>+D40+D41+D42+D43+D44</f>
        <v>15267</v>
      </c>
      <c r="E39" s="209">
        <f>+E40+E41+E42+E43+E44</f>
        <v>260771</v>
      </c>
    </row>
    <row r="40" spans="1:5" s="1" customFormat="1" ht="12" customHeight="1">
      <c r="A40" s="168" t="s">
        <v>106</v>
      </c>
      <c r="B40" s="174" t="s">
        <v>247</v>
      </c>
      <c r="C40" s="324"/>
      <c r="D40" s="324"/>
      <c r="E40" s="204"/>
    </row>
    <row r="41" spans="1:5" s="1" customFormat="1" ht="12" customHeight="1">
      <c r="A41" s="168" t="s">
        <v>107</v>
      </c>
      <c r="B41" s="174" t="s">
        <v>248</v>
      </c>
      <c r="C41" s="324"/>
      <c r="D41" s="324"/>
      <c r="E41" s="204"/>
    </row>
    <row r="42" spans="1:5" s="1" customFormat="1" ht="12" customHeight="1">
      <c r="A42" s="168" t="s">
        <v>108</v>
      </c>
      <c r="B42" s="174" t="s">
        <v>249</v>
      </c>
      <c r="C42" s="324"/>
      <c r="D42" s="324"/>
      <c r="E42" s="204"/>
    </row>
    <row r="43" spans="1:5" s="1" customFormat="1" ht="12" customHeight="1">
      <c r="A43" s="168" t="s">
        <v>109</v>
      </c>
      <c r="B43" s="176" t="s">
        <v>250</v>
      </c>
      <c r="C43" s="324">
        <v>84074</v>
      </c>
      <c r="D43" s="324">
        <v>14091</v>
      </c>
      <c r="E43" s="204">
        <v>258731</v>
      </c>
    </row>
    <row r="44" spans="1:5" s="1" customFormat="1" ht="12" customHeight="1" thickBot="1">
      <c r="A44" s="169" t="s">
        <v>204</v>
      </c>
      <c r="B44" s="177" t="s">
        <v>380</v>
      </c>
      <c r="C44" s="327"/>
      <c r="D44" s="327">
        <v>1176</v>
      </c>
      <c r="E44" s="328">
        <v>2040</v>
      </c>
    </row>
    <row r="45" spans="1:5" s="1" customFormat="1" ht="12" customHeight="1" thickBot="1">
      <c r="A45" s="20" t="s">
        <v>205</v>
      </c>
      <c r="B45" s="291" t="s">
        <v>251</v>
      </c>
      <c r="C45" s="316">
        <f>+C46+C47</f>
        <v>224383</v>
      </c>
      <c r="D45" s="316">
        <f>+D46+D47</f>
        <v>27266</v>
      </c>
      <c r="E45" s="196">
        <f>+E46+E47</f>
        <v>14319</v>
      </c>
    </row>
    <row r="46" spans="1:5" s="1" customFormat="1" ht="12" customHeight="1">
      <c r="A46" s="15" t="s">
        <v>104</v>
      </c>
      <c r="B46" s="187" t="s">
        <v>252</v>
      </c>
      <c r="C46" s="322">
        <v>8712</v>
      </c>
      <c r="D46" s="322"/>
      <c r="E46" s="202">
        <v>600</v>
      </c>
    </row>
    <row r="47" spans="1:5" s="1" customFormat="1" ht="12" customHeight="1" thickBot="1">
      <c r="A47" s="12" t="s">
        <v>105</v>
      </c>
      <c r="B47" s="182" t="s">
        <v>256</v>
      </c>
      <c r="C47" s="319">
        <v>215671</v>
      </c>
      <c r="D47" s="319">
        <v>27266</v>
      </c>
      <c r="E47" s="199">
        <v>13719</v>
      </c>
    </row>
    <row r="48" spans="1:5" s="1" customFormat="1" ht="12" customHeight="1" thickBot="1">
      <c r="A48" s="20" t="s">
        <v>31</v>
      </c>
      <c r="B48" s="291" t="s">
        <v>255</v>
      </c>
      <c r="C48" s="316">
        <f>+C49+C50+C51</f>
        <v>42552</v>
      </c>
      <c r="D48" s="316">
        <f>+D49+D50+D51</f>
        <v>61507</v>
      </c>
      <c r="E48" s="196">
        <f>+E49+E50+E51</f>
        <v>37016</v>
      </c>
    </row>
    <row r="49" spans="1:5" s="1" customFormat="1" ht="12" customHeight="1">
      <c r="A49" s="15" t="s">
        <v>208</v>
      </c>
      <c r="B49" s="187" t="s">
        <v>206</v>
      </c>
      <c r="C49" s="329">
        <v>41607</v>
      </c>
      <c r="D49" s="329">
        <v>5000</v>
      </c>
      <c r="E49" s="330">
        <v>37016</v>
      </c>
    </row>
    <row r="50" spans="1:5" s="1" customFormat="1" ht="12" customHeight="1">
      <c r="A50" s="13" t="s">
        <v>209</v>
      </c>
      <c r="B50" s="174" t="s">
        <v>207</v>
      </c>
      <c r="C50" s="324"/>
      <c r="D50" s="324">
        <v>56507</v>
      </c>
      <c r="E50" s="204"/>
    </row>
    <row r="51" spans="1:5" s="1" customFormat="1" ht="12" customHeight="1" thickBot="1">
      <c r="A51" s="12" t="s">
        <v>313</v>
      </c>
      <c r="B51" s="182" t="s">
        <v>253</v>
      </c>
      <c r="C51" s="331">
        <v>945</v>
      </c>
      <c r="D51" s="331"/>
      <c r="E51" s="332"/>
    </row>
    <row r="52" spans="1:5" s="1" customFormat="1" ht="12" customHeight="1" thickBot="1">
      <c r="A52" s="20" t="s">
        <v>210</v>
      </c>
      <c r="B52" s="292" t="s">
        <v>254</v>
      </c>
      <c r="C52" s="333">
        <v>512</v>
      </c>
      <c r="D52" s="333"/>
      <c r="E52" s="205"/>
    </row>
    <row r="53" spans="1:5" s="1" customFormat="1" ht="12" customHeight="1" thickBot="1">
      <c r="A53" s="20" t="s">
        <v>33</v>
      </c>
      <c r="B53" s="23" t="s">
        <v>211</v>
      </c>
      <c r="C53" s="334">
        <f>+C8+C13+C22+C23+C32+C45+C48+C52</f>
        <v>2644328</v>
      </c>
      <c r="D53" s="334">
        <f>+D8+D13+D22+D23+D32+D45+D48+D52</f>
        <v>2389559</v>
      </c>
      <c r="E53" s="206">
        <f>+E8+E13+E22+E23+E32+E45+E48+E52</f>
        <v>2114096</v>
      </c>
    </row>
    <row r="54" spans="1:7" s="1" customFormat="1" ht="17.25" customHeight="1" thickBot="1">
      <c r="A54" s="178" t="s">
        <v>34</v>
      </c>
      <c r="B54" s="173" t="s">
        <v>257</v>
      </c>
      <c r="C54" s="335">
        <f>+C55+C61</f>
        <v>232555</v>
      </c>
      <c r="D54" s="335">
        <f>+D55+D61</f>
        <v>518393</v>
      </c>
      <c r="E54" s="207">
        <f>+E55+E61</f>
        <v>443090</v>
      </c>
      <c r="G54" s="42"/>
    </row>
    <row r="55" spans="1:5" s="1" customFormat="1" ht="12" customHeight="1">
      <c r="A55" s="293" t="s">
        <v>156</v>
      </c>
      <c r="B55" s="290" t="s">
        <v>343</v>
      </c>
      <c r="C55" s="325">
        <f>+C56+C57+C58+C59+C60</f>
        <v>170841</v>
      </c>
      <c r="D55" s="325">
        <f>+D56+D57+D58+D59+D60</f>
        <v>45506</v>
      </c>
      <c r="E55" s="208">
        <f>+E56+E57+E58+E59+E60</f>
        <v>40313</v>
      </c>
    </row>
    <row r="56" spans="1:5" s="1" customFormat="1" ht="12" customHeight="1">
      <c r="A56" s="179" t="s">
        <v>273</v>
      </c>
      <c r="B56" s="174" t="s">
        <v>259</v>
      </c>
      <c r="C56" s="324">
        <v>169496</v>
      </c>
      <c r="D56" s="324">
        <v>45506</v>
      </c>
      <c r="E56" s="655">
        <v>40313</v>
      </c>
    </row>
    <row r="57" spans="1:5" s="1" customFormat="1" ht="12" customHeight="1">
      <c r="A57" s="179" t="s">
        <v>274</v>
      </c>
      <c r="B57" s="174" t="s">
        <v>260</v>
      </c>
      <c r="C57" s="324"/>
      <c r="D57" s="324"/>
      <c r="E57" s="204"/>
    </row>
    <row r="58" spans="1:5" s="1" customFormat="1" ht="12" customHeight="1">
      <c r="A58" s="179" t="s">
        <v>275</v>
      </c>
      <c r="B58" s="174" t="s">
        <v>261</v>
      </c>
      <c r="C58" s="324"/>
      <c r="D58" s="324"/>
      <c r="E58" s="204"/>
    </row>
    <row r="59" spans="1:5" s="1" customFormat="1" ht="12" customHeight="1">
      <c r="A59" s="179" t="s">
        <v>276</v>
      </c>
      <c r="B59" s="174" t="s">
        <v>262</v>
      </c>
      <c r="C59" s="324">
        <v>1345</v>
      </c>
      <c r="D59" s="324"/>
      <c r="E59" s="204"/>
    </row>
    <row r="60" spans="1:5" s="1" customFormat="1" ht="12" customHeight="1">
      <c r="A60" s="179" t="s">
        <v>277</v>
      </c>
      <c r="B60" s="174" t="s">
        <v>263</v>
      </c>
      <c r="C60" s="324"/>
      <c r="D60" s="324"/>
      <c r="E60" s="204"/>
    </row>
    <row r="61" spans="1:5" s="1" customFormat="1" ht="12" customHeight="1">
      <c r="A61" s="180" t="s">
        <v>157</v>
      </c>
      <c r="B61" s="175" t="s">
        <v>342</v>
      </c>
      <c r="C61" s="326">
        <f>+C62+C63+C64+C65+C66</f>
        <v>61714</v>
      </c>
      <c r="D61" s="326">
        <f>+D62+D63+D64+D65+D66</f>
        <v>472887</v>
      </c>
      <c r="E61" s="209">
        <f>+E62+E63+E64+E65+E66</f>
        <v>402777</v>
      </c>
    </row>
    <row r="62" spans="1:5" s="1" customFormat="1" ht="12" customHeight="1">
      <c r="A62" s="179" t="s">
        <v>278</v>
      </c>
      <c r="B62" s="174" t="s">
        <v>265</v>
      </c>
      <c r="C62" s="324">
        <v>29392</v>
      </c>
      <c r="D62" s="324"/>
      <c r="E62" s="655">
        <v>390055</v>
      </c>
    </row>
    <row r="63" spans="1:5" s="1" customFormat="1" ht="12" customHeight="1">
      <c r="A63" s="179" t="s">
        <v>279</v>
      </c>
      <c r="B63" s="174" t="s">
        <v>266</v>
      </c>
      <c r="C63" s="324"/>
      <c r="D63" s="324">
        <v>472887</v>
      </c>
      <c r="E63" s="204"/>
    </row>
    <row r="64" spans="1:5" s="1" customFormat="1" ht="12" customHeight="1">
      <c r="A64" s="179" t="s">
        <v>280</v>
      </c>
      <c r="B64" s="174" t="s">
        <v>267</v>
      </c>
      <c r="C64" s="324"/>
      <c r="D64" s="324"/>
      <c r="E64" s="655">
        <v>12722</v>
      </c>
    </row>
    <row r="65" spans="1:5" s="1" customFormat="1" ht="12" customHeight="1">
      <c r="A65" s="179" t="s">
        <v>281</v>
      </c>
      <c r="B65" s="174" t="s">
        <v>268</v>
      </c>
      <c r="C65" s="324">
        <v>32322</v>
      </c>
      <c r="D65" s="324"/>
      <c r="E65" s="204"/>
    </row>
    <row r="66" spans="1:5" s="1" customFormat="1" ht="12" customHeight="1" thickBot="1">
      <c r="A66" s="181" t="s">
        <v>282</v>
      </c>
      <c r="B66" s="182" t="s">
        <v>269</v>
      </c>
      <c r="C66" s="336"/>
      <c r="D66" s="336"/>
      <c r="E66" s="210"/>
    </row>
    <row r="67" spans="1:5" s="1" customFormat="1" ht="12" customHeight="1" thickBot="1">
      <c r="A67" s="183" t="s">
        <v>35</v>
      </c>
      <c r="B67" s="294" t="s">
        <v>340</v>
      </c>
      <c r="C67" s="335">
        <f>+C53+C54</f>
        <v>2876883</v>
      </c>
      <c r="D67" s="335">
        <f>+D53+D54</f>
        <v>2907952</v>
      </c>
      <c r="E67" s="207">
        <f>+E53+E54</f>
        <v>2557186</v>
      </c>
    </row>
    <row r="68" spans="1:5" s="1" customFormat="1" ht="12" customHeight="1" thickBot="1">
      <c r="A68" s="184" t="s">
        <v>36</v>
      </c>
      <c r="B68" s="295" t="s">
        <v>271</v>
      </c>
      <c r="C68" s="337">
        <v>315</v>
      </c>
      <c r="D68" s="337"/>
      <c r="E68" s="218"/>
    </row>
    <row r="69" spans="1:5" s="1" customFormat="1" ht="12" customHeight="1" thickBot="1">
      <c r="A69" s="183" t="s">
        <v>37</v>
      </c>
      <c r="B69" s="294" t="s">
        <v>341</v>
      </c>
      <c r="C69" s="338">
        <f>+C67+C68</f>
        <v>2877198</v>
      </c>
      <c r="D69" s="338">
        <f>+D67+D68</f>
        <v>2907952</v>
      </c>
      <c r="E69" s="219">
        <f>+E67+E68</f>
        <v>2557186</v>
      </c>
    </row>
    <row r="70" spans="1:5" s="1" customFormat="1" ht="12" customHeight="1">
      <c r="A70" s="279"/>
      <c r="B70" s="280"/>
      <c r="C70" s="281"/>
      <c r="D70" s="282"/>
      <c r="E70" s="283"/>
    </row>
    <row r="71" spans="1:5" s="1" customFormat="1" ht="12" customHeight="1">
      <c r="A71" s="3"/>
      <c r="B71" s="4"/>
      <c r="C71" s="211"/>
      <c r="D71" s="652"/>
      <c r="E71" s="653"/>
    </row>
    <row r="72" spans="1:5" s="1" customFormat="1" ht="12" customHeight="1">
      <c r="A72" s="666" t="s">
        <v>53</v>
      </c>
      <c r="B72" s="666"/>
      <c r="C72" s="666"/>
      <c r="D72" s="666"/>
      <c r="E72" s="666"/>
    </row>
    <row r="73" spans="1:5" s="1" customFormat="1" ht="12" customHeight="1" thickBot="1">
      <c r="A73" s="669" t="s">
        <v>161</v>
      </c>
      <c r="B73" s="669"/>
      <c r="C73" s="307"/>
      <c r="D73" s="117"/>
      <c r="E73" s="217" t="s">
        <v>304</v>
      </c>
    </row>
    <row r="74" spans="1:6" s="1" customFormat="1" ht="24" customHeight="1" thickBot="1">
      <c r="A74" s="24" t="s">
        <v>22</v>
      </c>
      <c r="B74" s="25" t="s">
        <v>54</v>
      </c>
      <c r="C74" s="25" t="s">
        <v>7</v>
      </c>
      <c r="D74" s="25" t="s">
        <v>8</v>
      </c>
      <c r="E74" s="40" t="s">
        <v>283</v>
      </c>
      <c r="F74" s="122"/>
    </row>
    <row r="75" spans="1:6" s="1" customFormat="1" ht="12" customHeight="1" thickBot="1">
      <c r="A75" s="35">
        <v>1</v>
      </c>
      <c r="B75" s="36">
        <v>2</v>
      </c>
      <c r="C75" s="36">
        <v>3</v>
      </c>
      <c r="D75" s="36">
        <v>4</v>
      </c>
      <c r="E75" s="37">
        <v>5</v>
      </c>
      <c r="F75" s="122"/>
    </row>
    <row r="76" spans="1:6" s="1" customFormat="1" ht="15" customHeight="1" thickBot="1">
      <c r="A76" s="22" t="s">
        <v>24</v>
      </c>
      <c r="B76" s="29" t="s">
        <v>212</v>
      </c>
      <c r="C76" s="315">
        <f>+C77+C78+C79+C80+C81</f>
        <v>2357117</v>
      </c>
      <c r="D76" s="315">
        <f>+D77+D78+D79+D80+D81</f>
        <v>2405769</v>
      </c>
      <c r="E76" s="195">
        <f>+E77+E78+E79+E80+E81</f>
        <v>1811204</v>
      </c>
      <c r="F76" s="122"/>
    </row>
    <row r="77" spans="1:5" s="1" customFormat="1" ht="12.75" customHeight="1">
      <c r="A77" s="17" t="s">
        <v>110</v>
      </c>
      <c r="B77" s="9" t="s">
        <v>55</v>
      </c>
      <c r="C77" s="318">
        <v>998249</v>
      </c>
      <c r="D77" s="318">
        <v>938361</v>
      </c>
      <c r="E77" s="654">
        <v>566351</v>
      </c>
    </row>
    <row r="78" spans="1:5" ht="16.5" customHeight="1">
      <c r="A78" s="13" t="s">
        <v>111</v>
      </c>
      <c r="B78" s="6" t="s">
        <v>213</v>
      </c>
      <c r="C78" s="317">
        <v>248125</v>
      </c>
      <c r="D78" s="317">
        <v>240388</v>
      </c>
      <c r="E78" s="655">
        <v>116492</v>
      </c>
    </row>
    <row r="79" spans="1:5" ht="15.75">
      <c r="A79" s="13" t="s">
        <v>112</v>
      </c>
      <c r="B79" s="6" t="s">
        <v>148</v>
      </c>
      <c r="C79" s="323">
        <v>718287</v>
      </c>
      <c r="D79" s="323">
        <v>721454</v>
      </c>
      <c r="E79" s="656">
        <v>598554</v>
      </c>
    </row>
    <row r="80" spans="1:5" s="41" customFormat="1" ht="12" customHeight="1">
      <c r="A80" s="13" t="s">
        <v>113</v>
      </c>
      <c r="B80" s="10" t="s">
        <v>214</v>
      </c>
      <c r="C80" s="323">
        <v>15203</v>
      </c>
      <c r="D80" s="323">
        <v>15279</v>
      </c>
      <c r="E80" s="656"/>
    </row>
    <row r="81" spans="1:5" ht="12" customHeight="1">
      <c r="A81" s="13" t="s">
        <v>124</v>
      </c>
      <c r="B81" s="19" t="s">
        <v>215</v>
      </c>
      <c r="C81" s="323">
        <v>377253</v>
      </c>
      <c r="D81" s="323">
        <v>490287</v>
      </c>
      <c r="E81" s="656">
        <v>529807</v>
      </c>
    </row>
    <row r="82" spans="1:5" ht="12" customHeight="1">
      <c r="A82" s="13" t="s">
        <v>114</v>
      </c>
      <c r="B82" s="6" t="s">
        <v>236</v>
      </c>
      <c r="C82" s="323"/>
      <c r="D82" s="323"/>
      <c r="E82" s="203"/>
    </row>
    <row r="83" spans="1:5" ht="12" customHeight="1">
      <c r="A83" s="13" t="s">
        <v>115</v>
      </c>
      <c r="B83" s="118" t="s">
        <v>237</v>
      </c>
      <c r="C83" s="323">
        <v>228007</v>
      </c>
      <c r="D83" s="323">
        <v>266156</v>
      </c>
      <c r="E83" s="203">
        <v>262712</v>
      </c>
    </row>
    <row r="84" spans="1:5" ht="12" customHeight="1">
      <c r="A84" s="13" t="s">
        <v>125</v>
      </c>
      <c r="B84" s="118" t="s">
        <v>284</v>
      </c>
      <c r="C84" s="323"/>
      <c r="D84" s="323"/>
      <c r="E84" s="656">
        <v>186646</v>
      </c>
    </row>
    <row r="85" spans="1:5" ht="12" customHeight="1">
      <c r="A85" s="13" t="s">
        <v>126</v>
      </c>
      <c r="B85" s="119" t="s">
        <v>238</v>
      </c>
      <c r="C85" s="323">
        <v>149246</v>
      </c>
      <c r="D85" s="323">
        <v>102763</v>
      </c>
      <c r="E85" s="203">
        <v>47348</v>
      </c>
    </row>
    <row r="86" spans="1:5" ht="12" customHeight="1">
      <c r="A86" s="12" t="s">
        <v>127</v>
      </c>
      <c r="B86" s="120" t="s">
        <v>239</v>
      </c>
      <c r="C86" s="323"/>
      <c r="D86" s="323"/>
      <c r="E86" s="203"/>
    </row>
    <row r="87" spans="1:5" ht="12" customHeight="1">
      <c r="A87" s="13" t="s">
        <v>128</v>
      </c>
      <c r="B87" s="120" t="s">
        <v>240</v>
      </c>
      <c r="C87" s="323">
        <v>59151</v>
      </c>
      <c r="D87" s="323">
        <v>62421</v>
      </c>
      <c r="E87" s="656">
        <v>33101</v>
      </c>
    </row>
    <row r="88" spans="1:5" ht="12" customHeight="1" thickBot="1">
      <c r="A88" s="18" t="s">
        <v>130</v>
      </c>
      <c r="B88" s="121" t="s">
        <v>241</v>
      </c>
      <c r="C88" s="339"/>
      <c r="D88" s="339"/>
      <c r="E88" s="212"/>
    </row>
    <row r="89" spans="1:5" ht="12" customHeight="1" thickBot="1">
      <c r="A89" s="20" t="s">
        <v>25</v>
      </c>
      <c r="B89" s="28" t="s">
        <v>314</v>
      </c>
      <c r="C89" s="316">
        <f>+C90+C91+C92</f>
        <v>159120</v>
      </c>
      <c r="D89" s="316">
        <f>+D90+D91+D92</f>
        <v>54553</v>
      </c>
      <c r="E89" s="196">
        <f>+E90+E91+E92</f>
        <v>322979</v>
      </c>
    </row>
    <row r="90" spans="1:5" ht="12" customHeight="1">
      <c r="A90" s="15" t="s">
        <v>116</v>
      </c>
      <c r="B90" s="6" t="s">
        <v>285</v>
      </c>
      <c r="C90" s="322">
        <v>93772</v>
      </c>
      <c r="D90" s="322">
        <v>30700</v>
      </c>
      <c r="E90" s="657">
        <v>146361</v>
      </c>
    </row>
    <row r="91" spans="1:5" ht="12" customHeight="1">
      <c r="A91" s="15" t="s">
        <v>117</v>
      </c>
      <c r="B91" s="11" t="s">
        <v>216</v>
      </c>
      <c r="C91" s="317">
        <v>38395</v>
      </c>
      <c r="D91" s="317">
        <v>444</v>
      </c>
      <c r="E91" s="198">
        <v>108352</v>
      </c>
    </row>
    <row r="92" spans="1:5" ht="12" customHeight="1">
      <c r="A92" s="15" t="s">
        <v>118</v>
      </c>
      <c r="B92" s="174" t="s">
        <v>315</v>
      </c>
      <c r="C92" s="317">
        <v>26953</v>
      </c>
      <c r="D92" s="317">
        <v>23409</v>
      </c>
      <c r="E92" s="198">
        <v>68266</v>
      </c>
    </row>
    <row r="93" spans="1:5" ht="12" customHeight="1">
      <c r="A93" s="15" t="s">
        <v>119</v>
      </c>
      <c r="B93" s="174" t="s">
        <v>381</v>
      </c>
      <c r="C93" s="317"/>
      <c r="D93" s="317"/>
      <c r="E93" s="198"/>
    </row>
    <row r="94" spans="1:5" ht="12" customHeight="1">
      <c r="A94" s="15" t="s">
        <v>120</v>
      </c>
      <c r="B94" s="174" t="s">
        <v>316</v>
      </c>
      <c r="C94" s="317">
        <v>8328</v>
      </c>
      <c r="D94" s="317"/>
      <c r="E94" s="198">
        <v>10440</v>
      </c>
    </row>
    <row r="95" spans="1:5" ht="12" customHeight="1">
      <c r="A95" s="15" t="s">
        <v>129</v>
      </c>
      <c r="B95" s="174" t="s">
        <v>317</v>
      </c>
      <c r="C95" s="317"/>
      <c r="D95" s="317"/>
      <c r="E95" s="198"/>
    </row>
    <row r="96" spans="1:5" ht="12" customHeight="1">
      <c r="A96" s="15" t="s">
        <v>131</v>
      </c>
      <c r="B96" s="296" t="s">
        <v>288</v>
      </c>
      <c r="C96" s="317"/>
      <c r="D96" s="317"/>
      <c r="E96" s="198"/>
    </row>
    <row r="97" spans="1:5" ht="12" customHeight="1">
      <c r="A97" s="15" t="s">
        <v>217</v>
      </c>
      <c r="B97" s="296" t="s">
        <v>289</v>
      </c>
      <c r="C97" s="317"/>
      <c r="D97" s="317"/>
      <c r="E97" s="198"/>
    </row>
    <row r="98" spans="1:5" ht="12" customHeight="1">
      <c r="A98" s="15" t="s">
        <v>218</v>
      </c>
      <c r="B98" s="296" t="s">
        <v>287</v>
      </c>
      <c r="C98" s="317"/>
      <c r="D98" s="317">
        <v>9752</v>
      </c>
      <c r="E98" s="198">
        <v>46136</v>
      </c>
    </row>
    <row r="99" spans="1:5" ht="34.5" thickBot="1">
      <c r="A99" s="12" t="s">
        <v>219</v>
      </c>
      <c r="B99" s="297" t="s">
        <v>286</v>
      </c>
      <c r="C99" s="323"/>
      <c r="D99" s="323">
        <v>1633</v>
      </c>
      <c r="E99" s="203">
        <v>11690</v>
      </c>
    </row>
    <row r="100" spans="1:5" ht="12" customHeight="1" thickBot="1">
      <c r="A100" s="20" t="s">
        <v>26</v>
      </c>
      <c r="B100" s="112" t="s">
        <v>318</v>
      </c>
      <c r="C100" s="316">
        <f>+C101+C102</f>
        <v>0</v>
      </c>
      <c r="D100" s="316">
        <f>+D101+D102</f>
        <v>4990</v>
      </c>
      <c r="E100" s="196">
        <f>+E101+E102</f>
        <v>33498</v>
      </c>
    </row>
    <row r="101" spans="1:5" ht="12" customHeight="1">
      <c r="A101" s="15" t="s">
        <v>90</v>
      </c>
      <c r="B101" s="8" t="s">
        <v>65</v>
      </c>
      <c r="C101" s="322"/>
      <c r="D101" s="322">
        <v>604</v>
      </c>
      <c r="E101" s="657">
        <v>16576</v>
      </c>
    </row>
    <row r="102" spans="1:5" ht="12" customHeight="1" thickBot="1">
      <c r="A102" s="16" t="s">
        <v>91</v>
      </c>
      <c r="B102" s="11" t="s">
        <v>66</v>
      </c>
      <c r="C102" s="323"/>
      <c r="D102" s="323">
        <v>4386</v>
      </c>
      <c r="E102" s="656">
        <v>16922</v>
      </c>
    </row>
    <row r="103" spans="1:5" ht="12" customHeight="1" thickBot="1">
      <c r="A103" s="178" t="s">
        <v>27</v>
      </c>
      <c r="B103" s="173" t="s">
        <v>290</v>
      </c>
      <c r="C103" s="333">
        <v>43</v>
      </c>
      <c r="D103" s="333"/>
      <c r="E103" s="205"/>
    </row>
    <row r="104" spans="1:5" ht="12" customHeight="1" thickBot="1">
      <c r="A104" s="170" t="s">
        <v>28</v>
      </c>
      <c r="B104" s="171" t="s">
        <v>165</v>
      </c>
      <c r="C104" s="315">
        <f>+C76+C89+C100+C103</f>
        <v>2516280</v>
      </c>
      <c r="D104" s="315">
        <f>+D76+D89+D100+D103</f>
        <v>2465312</v>
      </c>
      <c r="E104" s="195">
        <f>+E76+E89+E100+E103</f>
        <v>2167681</v>
      </c>
    </row>
    <row r="105" spans="1:5" ht="12" customHeight="1" thickBot="1">
      <c r="A105" s="178" t="s">
        <v>29</v>
      </c>
      <c r="B105" s="173" t="s">
        <v>382</v>
      </c>
      <c r="C105" s="316">
        <f>+C106+C114</f>
        <v>282776</v>
      </c>
      <c r="D105" s="316">
        <f>+D106+D114</f>
        <v>442640</v>
      </c>
      <c r="E105" s="196">
        <f>+E106+E114</f>
        <v>389505</v>
      </c>
    </row>
    <row r="106" spans="1:5" ht="12" customHeight="1" thickBot="1">
      <c r="A106" s="185" t="s">
        <v>97</v>
      </c>
      <c r="B106" s="298" t="s">
        <v>383</v>
      </c>
      <c r="C106" s="316">
        <f>+C107+C108+C109+C110+C111+C112+C113</f>
        <v>282776</v>
      </c>
      <c r="D106" s="316">
        <f>+D107+D108+D109+D110+D111+D112+D113</f>
        <v>442640</v>
      </c>
      <c r="E106" s="196">
        <f>+E107+E108+E109+E110+E111+E112+E113</f>
        <v>371096</v>
      </c>
    </row>
    <row r="107" spans="1:5" ht="12" customHeight="1">
      <c r="A107" s="186" t="s">
        <v>100</v>
      </c>
      <c r="B107" s="187" t="s">
        <v>291</v>
      </c>
      <c r="C107" s="340"/>
      <c r="D107" s="340"/>
      <c r="E107" s="220"/>
    </row>
    <row r="108" spans="1:5" ht="12" customHeight="1">
      <c r="A108" s="179" t="s">
        <v>101</v>
      </c>
      <c r="B108" s="174" t="s">
        <v>292</v>
      </c>
      <c r="C108" s="341">
        <v>63432</v>
      </c>
      <c r="D108" s="341"/>
      <c r="E108" s="221"/>
    </row>
    <row r="109" spans="1:5" ht="12" customHeight="1">
      <c r="A109" s="179" t="s">
        <v>102</v>
      </c>
      <c r="B109" s="174" t="s">
        <v>293</v>
      </c>
      <c r="C109" s="341"/>
      <c r="D109" s="341">
        <v>379572</v>
      </c>
      <c r="E109" s="221">
        <v>371096</v>
      </c>
    </row>
    <row r="110" spans="1:5" ht="12" customHeight="1">
      <c r="A110" s="179" t="s">
        <v>103</v>
      </c>
      <c r="B110" s="174" t="s">
        <v>294</v>
      </c>
      <c r="C110" s="341">
        <v>219344</v>
      </c>
      <c r="D110" s="341">
        <v>63068</v>
      </c>
      <c r="E110" s="221"/>
    </row>
    <row r="111" spans="1:5" ht="12" customHeight="1">
      <c r="A111" s="179" t="s">
        <v>203</v>
      </c>
      <c r="B111" s="174" t="s">
        <v>295</v>
      </c>
      <c r="C111" s="341"/>
      <c r="D111" s="341"/>
      <c r="E111" s="221"/>
    </row>
    <row r="112" spans="1:5" ht="12" customHeight="1">
      <c r="A112" s="179" t="s">
        <v>220</v>
      </c>
      <c r="B112" s="174" t="s">
        <v>296</v>
      </c>
      <c r="C112" s="341"/>
      <c r="D112" s="341"/>
      <c r="E112" s="221"/>
    </row>
    <row r="113" spans="1:5" ht="12" customHeight="1" thickBot="1">
      <c r="A113" s="188" t="s">
        <v>221</v>
      </c>
      <c r="B113" s="189" t="s">
        <v>297</v>
      </c>
      <c r="C113" s="342"/>
      <c r="D113" s="342"/>
      <c r="E113" s="222"/>
    </row>
    <row r="114" spans="1:5" ht="12" customHeight="1" thickBot="1">
      <c r="A114" s="185" t="s">
        <v>98</v>
      </c>
      <c r="B114" s="298" t="s">
        <v>384</v>
      </c>
      <c r="C114" s="316">
        <f>+C115+C116+C117+C118+C119+C120+C121+C122</f>
        <v>0</v>
      </c>
      <c r="D114" s="316">
        <f>+D115+D116+D117+D118+D119+D120+D121+D122</f>
        <v>0</v>
      </c>
      <c r="E114" s="196">
        <f>+E115+E116+E117+E118+E119+E120+E121+E122</f>
        <v>18409</v>
      </c>
    </row>
    <row r="115" spans="1:5" ht="12" customHeight="1">
      <c r="A115" s="186" t="s">
        <v>106</v>
      </c>
      <c r="B115" s="187" t="s">
        <v>291</v>
      </c>
      <c r="C115" s="340"/>
      <c r="D115" s="340"/>
      <c r="E115" s="220"/>
    </row>
    <row r="116" spans="1:5" ht="12" customHeight="1">
      <c r="A116" s="179" t="s">
        <v>107</v>
      </c>
      <c r="B116" s="174" t="s">
        <v>298</v>
      </c>
      <c r="C116" s="341"/>
      <c r="D116" s="341"/>
      <c r="E116" s="221"/>
    </row>
    <row r="117" spans="1:5" ht="12" customHeight="1">
      <c r="A117" s="179" t="s">
        <v>108</v>
      </c>
      <c r="B117" s="174" t="s">
        <v>293</v>
      </c>
      <c r="C117" s="341"/>
      <c r="D117" s="341"/>
      <c r="E117" s="221"/>
    </row>
    <row r="118" spans="1:5" ht="12" customHeight="1">
      <c r="A118" s="179" t="s">
        <v>109</v>
      </c>
      <c r="B118" s="174" t="s">
        <v>294</v>
      </c>
      <c r="C118" s="341"/>
      <c r="D118" s="341"/>
      <c r="E118" s="221">
        <v>18409</v>
      </c>
    </row>
    <row r="119" spans="1:5" ht="12" customHeight="1">
      <c r="A119" s="179" t="s">
        <v>204</v>
      </c>
      <c r="B119" s="174" t="s">
        <v>295</v>
      </c>
      <c r="C119" s="341"/>
      <c r="D119" s="341"/>
      <c r="E119" s="221"/>
    </row>
    <row r="120" spans="1:5" ht="12" customHeight="1">
      <c r="A120" s="179" t="s">
        <v>222</v>
      </c>
      <c r="B120" s="174" t="s">
        <v>299</v>
      </c>
      <c r="C120" s="341"/>
      <c r="D120" s="341"/>
      <c r="E120" s="221"/>
    </row>
    <row r="121" spans="1:5" ht="12" customHeight="1">
      <c r="A121" s="179" t="s">
        <v>223</v>
      </c>
      <c r="B121" s="174" t="s">
        <v>297</v>
      </c>
      <c r="C121" s="341"/>
      <c r="D121" s="341"/>
      <c r="E121" s="221"/>
    </row>
    <row r="122" spans="1:5" ht="12" customHeight="1" thickBot="1">
      <c r="A122" s="188" t="s">
        <v>224</v>
      </c>
      <c r="B122" s="189" t="s">
        <v>385</v>
      </c>
      <c r="C122" s="342"/>
      <c r="D122" s="342"/>
      <c r="E122" s="222"/>
    </row>
    <row r="123" spans="1:5" ht="12" customHeight="1" thickBot="1">
      <c r="A123" s="178" t="s">
        <v>30</v>
      </c>
      <c r="B123" s="294" t="s">
        <v>300</v>
      </c>
      <c r="C123" s="343">
        <f>+C104+C105</f>
        <v>2799056</v>
      </c>
      <c r="D123" s="343">
        <f>+D104+D105</f>
        <v>2907952</v>
      </c>
      <c r="E123" s="213">
        <f>+E104+E105</f>
        <v>2557186</v>
      </c>
    </row>
    <row r="124" spans="1:5" ht="12" customHeight="1" thickBot="1">
      <c r="A124" s="178" t="s">
        <v>31</v>
      </c>
      <c r="B124" s="294" t="s">
        <v>301</v>
      </c>
      <c r="C124" s="344">
        <v>-67269</v>
      </c>
      <c r="D124" s="344"/>
      <c r="E124" s="214"/>
    </row>
    <row r="125" spans="1:5" ht="12" customHeight="1" thickBot="1">
      <c r="A125" s="190" t="s">
        <v>32</v>
      </c>
      <c r="B125" s="295" t="s">
        <v>302</v>
      </c>
      <c r="C125" s="335">
        <f>+C123+C124</f>
        <v>2731787</v>
      </c>
      <c r="D125" s="335">
        <f>+D123+D124</f>
        <v>2907952</v>
      </c>
      <c r="E125" s="207">
        <f>+E123+E124</f>
        <v>2557186</v>
      </c>
    </row>
    <row r="126" ht="12" customHeight="1">
      <c r="C126" s="306"/>
    </row>
    <row r="127" ht="12" customHeight="1">
      <c r="C127" s="306"/>
    </row>
    <row r="128" ht="12" customHeight="1">
      <c r="C128" s="306"/>
    </row>
    <row r="129" ht="12" customHeight="1">
      <c r="C129" s="306"/>
    </row>
    <row r="130" ht="12" customHeight="1">
      <c r="C130" s="306"/>
    </row>
    <row r="131" spans="3:6" ht="15" customHeight="1">
      <c r="C131" s="113"/>
      <c r="D131" s="113"/>
      <c r="E131" s="113"/>
      <c r="F131" s="113"/>
    </row>
    <row r="132" s="1" customFormat="1" ht="12.75" customHeight="1"/>
    <row r="133" ht="15.75">
      <c r="C133" s="306"/>
    </row>
    <row r="134" ht="15.75">
      <c r="C134" s="306"/>
    </row>
    <row r="135" ht="15.75">
      <c r="C135" s="306"/>
    </row>
    <row r="136" ht="16.5" customHeight="1">
      <c r="C136" s="306"/>
    </row>
    <row r="137" ht="15.75">
      <c r="C137" s="306"/>
    </row>
    <row r="138" ht="15.75">
      <c r="C138" s="306"/>
    </row>
    <row r="139" ht="15.75">
      <c r="C139" s="306"/>
    </row>
    <row r="140" ht="15.75">
      <c r="C140" s="306"/>
    </row>
    <row r="141" ht="15.75">
      <c r="C141" s="306"/>
    </row>
    <row r="142" ht="15.75">
      <c r="C142" s="306"/>
    </row>
    <row r="143" ht="15.75">
      <c r="C143" s="306"/>
    </row>
    <row r="144" ht="15.75">
      <c r="C144" s="306"/>
    </row>
    <row r="145" ht="15.75">
      <c r="C145" s="306"/>
    </row>
  </sheetData>
  <sheetProtection/>
  <mergeCells count="4">
    <mergeCell ref="A3:E3"/>
    <mergeCell ref="A72:E72"/>
    <mergeCell ref="A73:B73"/>
    <mergeCell ref="A4:B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15. mell. ./.(..) önk. rend.-hez
 1. táj. tábla a 4/2013.(II.15.) önk. rend.-hez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2"/>
  <dimension ref="A1:O83"/>
  <sheetViews>
    <sheetView workbookViewId="0" topLeftCell="B1">
      <selection activeCell="D14" sqref="D14"/>
    </sheetView>
  </sheetViews>
  <sheetFormatPr defaultColWidth="9.00390625" defaultRowHeight="12.75"/>
  <cols>
    <col min="1" max="1" width="4.875" style="86" customWidth="1"/>
    <col min="2" max="2" width="28.875" style="105" customWidth="1"/>
    <col min="3" max="4" width="9.00390625" style="105" customWidth="1"/>
    <col min="5" max="5" width="9.50390625" style="105" customWidth="1"/>
    <col min="6" max="6" width="8.875" style="105" customWidth="1"/>
    <col min="7" max="7" width="8.625" style="105" customWidth="1"/>
    <col min="8" max="8" width="8.875" style="105" customWidth="1"/>
    <col min="9" max="9" width="8.125" style="105" customWidth="1"/>
    <col min="10" max="14" width="9.50390625" style="105" customWidth="1"/>
    <col min="15" max="15" width="12.625" style="86" customWidth="1"/>
    <col min="16" max="16384" width="9.375" style="105" customWidth="1"/>
  </cols>
  <sheetData>
    <row r="1" spans="1:15" ht="31.5" customHeight="1">
      <c r="A1" s="717" t="s">
        <v>9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</row>
    <row r="2" ht="16.5" thickBot="1">
      <c r="O2" s="2" t="s">
        <v>59</v>
      </c>
    </row>
    <row r="3" spans="1:15" s="86" customFormat="1" ht="25.5" customHeight="1" thickBot="1">
      <c r="A3" s="83" t="s">
        <v>22</v>
      </c>
      <c r="B3" s="84" t="s">
        <v>68</v>
      </c>
      <c r="C3" s="84" t="s">
        <v>76</v>
      </c>
      <c r="D3" s="84" t="s">
        <v>77</v>
      </c>
      <c r="E3" s="84" t="s">
        <v>78</v>
      </c>
      <c r="F3" s="84" t="s">
        <v>79</v>
      </c>
      <c r="G3" s="84" t="s">
        <v>80</v>
      </c>
      <c r="H3" s="84" t="s">
        <v>81</v>
      </c>
      <c r="I3" s="84" t="s">
        <v>82</v>
      </c>
      <c r="J3" s="84" t="s">
        <v>83</v>
      </c>
      <c r="K3" s="84" t="s">
        <v>84</v>
      </c>
      <c r="L3" s="84" t="s">
        <v>85</v>
      </c>
      <c r="M3" s="84" t="s">
        <v>86</v>
      </c>
      <c r="N3" s="84" t="s">
        <v>87</v>
      </c>
      <c r="O3" s="85" t="s">
        <v>58</v>
      </c>
    </row>
    <row r="4" spans="1:15" s="88" customFormat="1" ht="15" customHeight="1" thickBot="1">
      <c r="A4" s="87" t="s">
        <v>24</v>
      </c>
      <c r="B4" s="714" t="s">
        <v>60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6"/>
    </row>
    <row r="5" spans="1:15" s="88" customFormat="1" ht="15" customHeight="1">
      <c r="A5" s="89" t="s">
        <v>25</v>
      </c>
      <c r="B5" s="90" t="s">
        <v>190</v>
      </c>
      <c r="C5" s="91">
        <v>2000</v>
      </c>
      <c r="D5" s="91"/>
      <c r="E5" s="91">
        <v>120000</v>
      </c>
      <c r="F5" s="91">
        <v>9000</v>
      </c>
      <c r="G5" s="91">
        <v>4000</v>
      </c>
      <c r="H5" s="91">
        <v>166</v>
      </c>
      <c r="I5" s="91"/>
      <c r="J5" s="91"/>
      <c r="K5" s="91">
        <v>120000</v>
      </c>
      <c r="L5" s="91">
        <v>8000</v>
      </c>
      <c r="M5" s="91">
        <v>4000</v>
      </c>
      <c r="N5" s="91">
        <v>20000</v>
      </c>
      <c r="O5" s="92">
        <f aca="true" t="shared" si="0" ref="O5:O27">SUM(C5:N5)</f>
        <v>287166</v>
      </c>
    </row>
    <row r="6" spans="1:15" s="96" customFormat="1" ht="13.5" customHeight="1">
      <c r="A6" s="93" t="s">
        <v>26</v>
      </c>
      <c r="B6" s="158" t="s">
        <v>61</v>
      </c>
      <c r="C6" s="94">
        <v>23000</v>
      </c>
      <c r="D6" s="94">
        <v>23000</v>
      </c>
      <c r="E6" s="94">
        <v>25000</v>
      </c>
      <c r="F6" s="94">
        <v>26000</v>
      </c>
      <c r="G6" s="94">
        <v>25000</v>
      </c>
      <c r="H6" s="94">
        <v>14000</v>
      </c>
      <c r="I6" s="94">
        <v>1352</v>
      </c>
      <c r="J6" s="94">
        <v>1000</v>
      </c>
      <c r="K6" s="94">
        <v>23000</v>
      </c>
      <c r="L6" s="94">
        <v>23000</v>
      </c>
      <c r="M6" s="94">
        <v>23000</v>
      </c>
      <c r="N6" s="94">
        <v>23000</v>
      </c>
      <c r="O6" s="95">
        <f t="shared" si="0"/>
        <v>230352</v>
      </c>
    </row>
    <row r="7" spans="1:15" s="96" customFormat="1" ht="15.75">
      <c r="A7" s="93" t="s">
        <v>27</v>
      </c>
      <c r="B7" s="159" t="s">
        <v>63</v>
      </c>
      <c r="C7" s="97">
        <v>2000</v>
      </c>
      <c r="D7" s="97">
        <v>2000</v>
      </c>
      <c r="E7" s="97">
        <v>24000</v>
      </c>
      <c r="F7" s="97">
        <v>3000</v>
      </c>
      <c r="G7" s="97">
        <v>1000</v>
      </c>
      <c r="H7" s="97"/>
      <c r="I7" s="97"/>
      <c r="J7" s="97"/>
      <c r="K7" s="97">
        <v>27000</v>
      </c>
      <c r="L7" s="97">
        <v>3000</v>
      </c>
      <c r="M7" s="97">
        <v>2000</v>
      </c>
      <c r="N7" s="97"/>
      <c r="O7" s="98">
        <f t="shared" si="0"/>
        <v>64000</v>
      </c>
    </row>
    <row r="8" spans="1:15" s="96" customFormat="1" ht="13.5" customHeight="1">
      <c r="A8" s="93" t="s">
        <v>28</v>
      </c>
      <c r="B8" s="158" t="s">
        <v>10</v>
      </c>
      <c r="C8" s="94">
        <v>61468</v>
      </c>
      <c r="D8" s="94">
        <v>62000</v>
      </c>
      <c r="E8" s="754">
        <v>62424</v>
      </c>
      <c r="F8" s="94">
        <v>62000</v>
      </c>
      <c r="G8" s="94">
        <v>62000</v>
      </c>
      <c r="H8" s="94">
        <v>109000</v>
      </c>
      <c r="I8" s="94">
        <v>62000</v>
      </c>
      <c r="J8" s="94">
        <v>62716</v>
      </c>
      <c r="K8" s="94">
        <v>62715</v>
      </c>
      <c r="L8" s="94">
        <v>62716</v>
      </c>
      <c r="M8" s="94">
        <v>82715</v>
      </c>
      <c r="N8" s="94">
        <v>89716</v>
      </c>
      <c r="O8" s="95">
        <f t="shared" si="0"/>
        <v>841470</v>
      </c>
    </row>
    <row r="9" spans="1:15" s="96" customFormat="1" ht="13.5" customHeight="1">
      <c r="A9" s="93" t="s">
        <v>29</v>
      </c>
      <c r="B9" s="158" t="s">
        <v>11</v>
      </c>
      <c r="C9" s="94">
        <v>26000</v>
      </c>
      <c r="D9" s="94">
        <v>55000</v>
      </c>
      <c r="E9" s="94">
        <v>27000</v>
      </c>
      <c r="F9" s="94">
        <v>26771</v>
      </c>
      <c r="G9" s="94">
        <v>25000</v>
      </c>
      <c r="H9" s="94">
        <v>83724</v>
      </c>
      <c r="I9" s="94">
        <v>56000</v>
      </c>
      <c r="J9" s="754">
        <v>57278</v>
      </c>
      <c r="K9" s="94">
        <v>46000</v>
      </c>
      <c r="L9" s="94">
        <v>111000</v>
      </c>
      <c r="M9" s="94">
        <v>45000</v>
      </c>
      <c r="N9" s="94">
        <v>81000</v>
      </c>
      <c r="O9" s="95">
        <f t="shared" si="0"/>
        <v>639773</v>
      </c>
    </row>
    <row r="10" spans="1:15" s="96" customFormat="1" ht="13.5" customHeight="1">
      <c r="A10" s="93" t="s">
        <v>30</v>
      </c>
      <c r="B10" s="158" t="s">
        <v>12</v>
      </c>
      <c r="C10" s="94">
        <v>1293</v>
      </c>
      <c r="D10" s="94">
        <v>1143</v>
      </c>
      <c r="E10" s="94">
        <v>1143</v>
      </c>
      <c r="F10" s="94">
        <v>1143</v>
      </c>
      <c r="G10" s="94">
        <v>1293</v>
      </c>
      <c r="H10" s="94">
        <v>1143</v>
      </c>
      <c r="I10" s="94">
        <v>1293</v>
      </c>
      <c r="J10" s="94">
        <v>1143</v>
      </c>
      <c r="K10" s="94">
        <v>1143</v>
      </c>
      <c r="L10" s="94">
        <v>1143</v>
      </c>
      <c r="M10" s="94">
        <v>1293</v>
      </c>
      <c r="N10" s="94">
        <v>1146</v>
      </c>
      <c r="O10" s="95">
        <f t="shared" si="0"/>
        <v>14319</v>
      </c>
    </row>
    <row r="11" spans="1:15" s="96" customFormat="1" ht="13.5" customHeight="1">
      <c r="A11" s="93" t="s">
        <v>31</v>
      </c>
      <c r="B11" s="158" t="s">
        <v>13</v>
      </c>
      <c r="C11" s="94"/>
      <c r="D11" s="94"/>
      <c r="E11" s="94">
        <v>1016</v>
      </c>
      <c r="F11" s="94"/>
      <c r="G11" s="94">
        <v>12000</v>
      </c>
      <c r="H11" s="94"/>
      <c r="I11" s="94"/>
      <c r="J11" s="94"/>
      <c r="K11" s="94">
        <v>24000</v>
      </c>
      <c r="L11" s="94"/>
      <c r="M11" s="94"/>
      <c r="N11" s="94"/>
      <c r="O11" s="95">
        <f t="shared" si="0"/>
        <v>37016</v>
      </c>
    </row>
    <row r="12" spans="1:15" s="96" customFormat="1" ht="15.75">
      <c r="A12" s="93" t="s">
        <v>32</v>
      </c>
      <c r="B12" s="160" t="s">
        <v>14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>
        <f t="shared" si="0"/>
        <v>0</v>
      </c>
    </row>
    <row r="13" spans="1:15" s="96" customFormat="1" ht="13.5" customHeight="1" thickBot="1">
      <c r="A13" s="93" t="s">
        <v>33</v>
      </c>
      <c r="B13" s="158" t="s">
        <v>15</v>
      </c>
      <c r="C13" s="754">
        <v>26984</v>
      </c>
      <c r="D13" s="753">
        <v>10000</v>
      </c>
      <c r="E13" s="753"/>
      <c r="F13" s="94">
        <v>371096</v>
      </c>
      <c r="G13" s="94"/>
      <c r="H13" s="753">
        <v>6601</v>
      </c>
      <c r="I13" s="94">
        <v>15687</v>
      </c>
      <c r="J13" s="754">
        <v>12722</v>
      </c>
      <c r="K13" s="94"/>
      <c r="L13" s="94"/>
      <c r="M13" s="94"/>
      <c r="N13" s="94"/>
      <c r="O13" s="95">
        <f t="shared" si="0"/>
        <v>443090</v>
      </c>
    </row>
    <row r="14" spans="1:15" s="88" customFormat="1" ht="15.75" customHeight="1" thickBot="1">
      <c r="A14" s="87" t="s">
        <v>34</v>
      </c>
      <c r="B14" s="38" t="s">
        <v>121</v>
      </c>
      <c r="C14" s="99">
        <f aca="true" t="shared" si="1" ref="C14:N14">SUM(C5:C13)</f>
        <v>142745</v>
      </c>
      <c r="D14" s="99">
        <f t="shared" si="1"/>
        <v>153143</v>
      </c>
      <c r="E14" s="99">
        <f t="shared" si="1"/>
        <v>260583</v>
      </c>
      <c r="F14" s="99">
        <f t="shared" si="1"/>
        <v>499010</v>
      </c>
      <c r="G14" s="99">
        <f t="shared" si="1"/>
        <v>130293</v>
      </c>
      <c r="H14" s="99">
        <f t="shared" si="1"/>
        <v>214634</v>
      </c>
      <c r="I14" s="99">
        <f t="shared" si="1"/>
        <v>136332</v>
      </c>
      <c r="J14" s="99">
        <f t="shared" si="1"/>
        <v>134859</v>
      </c>
      <c r="K14" s="99">
        <f t="shared" si="1"/>
        <v>303858</v>
      </c>
      <c r="L14" s="99">
        <f t="shared" si="1"/>
        <v>208859</v>
      </c>
      <c r="M14" s="99">
        <f t="shared" si="1"/>
        <v>158008</v>
      </c>
      <c r="N14" s="99">
        <f t="shared" si="1"/>
        <v>214862</v>
      </c>
      <c r="O14" s="100">
        <f>SUM(C14:N14)</f>
        <v>2557186</v>
      </c>
    </row>
    <row r="15" spans="1:15" s="88" customFormat="1" ht="15" customHeight="1" thickBot="1">
      <c r="A15" s="87" t="s">
        <v>35</v>
      </c>
      <c r="B15" s="714" t="s">
        <v>64</v>
      </c>
      <c r="C15" s="715"/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6"/>
    </row>
    <row r="16" spans="1:15" s="96" customFormat="1" ht="13.5" customHeight="1">
      <c r="A16" s="101" t="s">
        <v>36</v>
      </c>
      <c r="B16" s="161" t="s">
        <v>69</v>
      </c>
      <c r="C16" s="97">
        <v>43000</v>
      </c>
      <c r="D16" s="97">
        <v>43000</v>
      </c>
      <c r="E16" s="97">
        <v>43000</v>
      </c>
      <c r="F16" s="752">
        <v>48057</v>
      </c>
      <c r="G16" s="97">
        <v>49000</v>
      </c>
      <c r="H16" s="97">
        <v>48000</v>
      </c>
      <c r="I16" s="97">
        <v>48706</v>
      </c>
      <c r="J16" s="97">
        <v>49000</v>
      </c>
      <c r="K16" s="97">
        <v>48000</v>
      </c>
      <c r="L16" s="97">
        <v>49000</v>
      </c>
      <c r="M16" s="97">
        <v>49588</v>
      </c>
      <c r="N16" s="97">
        <v>48000</v>
      </c>
      <c r="O16" s="98">
        <f t="shared" si="0"/>
        <v>566351</v>
      </c>
    </row>
    <row r="17" spans="1:15" s="96" customFormat="1" ht="27" customHeight="1">
      <c r="A17" s="93" t="s">
        <v>37</v>
      </c>
      <c r="B17" s="160" t="s">
        <v>213</v>
      </c>
      <c r="C17" s="94">
        <v>11610</v>
      </c>
      <c r="D17" s="94">
        <v>11610</v>
      </c>
      <c r="E17" s="94">
        <v>11610</v>
      </c>
      <c r="F17" s="754">
        <v>9086</v>
      </c>
      <c r="G17" s="94">
        <v>9080</v>
      </c>
      <c r="H17" s="94">
        <v>9050</v>
      </c>
      <c r="I17" s="94">
        <v>9010</v>
      </c>
      <c r="J17" s="94">
        <v>9100</v>
      </c>
      <c r="K17" s="94">
        <v>9100</v>
      </c>
      <c r="L17" s="94">
        <v>9072</v>
      </c>
      <c r="M17" s="94">
        <v>9080</v>
      </c>
      <c r="N17" s="94">
        <v>9084</v>
      </c>
      <c r="O17" s="95">
        <f t="shared" si="0"/>
        <v>116492</v>
      </c>
    </row>
    <row r="18" spans="1:15" s="96" customFormat="1" ht="13.5" customHeight="1">
      <c r="A18" s="93" t="s">
        <v>38</v>
      </c>
      <c r="B18" s="158" t="s">
        <v>148</v>
      </c>
      <c r="C18" s="94">
        <v>48000</v>
      </c>
      <c r="D18" s="754">
        <v>58000</v>
      </c>
      <c r="E18" s="754">
        <v>71056</v>
      </c>
      <c r="F18" s="94">
        <v>50000</v>
      </c>
      <c r="G18" s="94">
        <v>39000</v>
      </c>
      <c r="H18" s="94">
        <v>50000</v>
      </c>
      <c r="I18" s="94">
        <v>40000</v>
      </c>
      <c r="J18" s="94">
        <v>35000</v>
      </c>
      <c r="K18" s="94">
        <v>64000</v>
      </c>
      <c r="L18" s="94">
        <v>47000</v>
      </c>
      <c r="M18" s="94">
        <v>47498</v>
      </c>
      <c r="N18" s="94">
        <v>49000</v>
      </c>
      <c r="O18" s="95">
        <f t="shared" si="0"/>
        <v>598554</v>
      </c>
    </row>
    <row r="19" spans="1:15" s="96" customFormat="1" ht="13.5" customHeight="1">
      <c r="A19" s="93" t="s">
        <v>39</v>
      </c>
      <c r="B19" s="158" t="s">
        <v>214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>
        <f t="shared" si="0"/>
        <v>0</v>
      </c>
    </row>
    <row r="20" spans="1:15" s="96" customFormat="1" ht="13.5" customHeight="1">
      <c r="A20" s="93" t="s">
        <v>40</v>
      </c>
      <c r="B20" s="158" t="s">
        <v>16</v>
      </c>
      <c r="C20" s="94">
        <v>43000</v>
      </c>
      <c r="D20" s="94">
        <v>42000</v>
      </c>
      <c r="E20" s="94">
        <v>46000</v>
      </c>
      <c r="F20" s="94">
        <v>46000</v>
      </c>
      <c r="G20" s="94">
        <v>45000</v>
      </c>
      <c r="H20" s="754">
        <v>43350</v>
      </c>
      <c r="I20" s="94">
        <v>30000</v>
      </c>
      <c r="J20" s="94">
        <v>48716</v>
      </c>
      <c r="K20" s="94">
        <v>47715</v>
      </c>
      <c r="L20" s="94">
        <v>46716</v>
      </c>
      <c r="M20" s="94">
        <v>44715</v>
      </c>
      <c r="N20" s="94">
        <v>46595</v>
      </c>
      <c r="O20" s="95">
        <f t="shared" si="0"/>
        <v>529807</v>
      </c>
    </row>
    <row r="21" spans="1:15" s="96" customFormat="1" ht="13.5" customHeight="1">
      <c r="A21" s="93" t="s">
        <v>41</v>
      </c>
      <c r="B21" s="158" t="s">
        <v>285</v>
      </c>
      <c r="C21" s="94"/>
      <c r="D21" s="94"/>
      <c r="E21" s="94">
        <v>20000</v>
      </c>
      <c r="F21" s="754">
        <v>7000</v>
      </c>
      <c r="G21" s="94"/>
      <c r="H21" s="94">
        <v>20000</v>
      </c>
      <c r="I21" s="94"/>
      <c r="J21" s="94"/>
      <c r="K21" s="94">
        <v>50000</v>
      </c>
      <c r="L21" s="94"/>
      <c r="M21" s="94">
        <v>10000</v>
      </c>
      <c r="N21" s="94">
        <v>39361</v>
      </c>
      <c r="O21" s="95">
        <f t="shared" si="0"/>
        <v>146361</v>
      </c>
    </row>
    <row r="22" spans="1:15" s="96" customFormat="1" ht="15.75">
      <c r="A22" s="93" t="s">
        <v>42</v>
      </c>
      <c r="B22" s="160" t="s">
        <v>216</v>
      </c>
      <c r="C22" s="94"/>
      <c r="D22" s="94"/>
      <c r="E22" s="94"/>
      <c r="F22" s="754">
        <v>211</v>
      </c>
      <c r="G22" s="94"/>
      <c r="H22" s="94">
        <v>20000</v>
      </c>
      <c r="I22" s="94"/>
      <c r="J22" s="94"/>
      <c r="K22" s="94">
        <v>10141</v>
      </c>
      <c r="L22" s="94">
        <v>40000</v>
      </c>
      <c r="M22" s="94">
        <v>38000</v>
      </c>
      <c r="N22" s="94"/>
      <c r="O22" s="95">
        <f t="shared" si="0"/>
        <v>108352</v>
      </c>
    </row>
    <row r="23" spans="1:15" s="96" customFormat="1" ht="13.5" customHeight="1">
      <c r="A23" s="93" t="s">
        <v>43</v>
      </c>
      <c r="B23" s="158" t="s">
        <v>315</v>
      </c>
      <c r="C23" s="94"/>
      <c r="D23" s="94"/>
      <c r="E23" s="94">
        <v>5000</v>
      </c>
      <c r="F23" s="94">
        <v>15000</v>
      </c>
      <c r="G23" s="94">
        <v>7000</v>
      </c>
      <c r="H23" s="94">
        <v>3000</v>
      </c>
      <c r="I23" s="94">
        <v>3000</v>
      </c>
      <c r="J23" s="94"/>
      <c r="K23" s="94">
        <v>25000</v>
      </c>
      <c r="L23" s="94"/>
      <c r="M23" s="94">
        <v>10266</v>
      </c>
      <c r="N23" s="94"/>
      <c r="O23" s="95">
        <f t="shared" si="0"/>
        <v>68266</v>
      </c>
    </row>
    <row r="24" spans="1:15" s="96" customFormat="1" ht="13.5" customHeight="1">
      <c r="A24" s="93" t="s">
        <v>44</v>
      </c>
      <c r="B24" s="158" t="s">
        <v>56</v>
      </c>
      <c r="C24" s="94"/>
      <c r="D24" s="94"/>
      <c r="E24" s="94">
        <v>3000</v>
      </c>
      <c r="F24" s="94"/>
      <c r="G24" s="94">
        <v>3000</v>
      </c>
      <c r="H24" s="754">
        <v>6000</v>
      </c>
      <c r="I24" s="94">
        <v>5000</v>
      </c>
      <c r="J24" s="754">
        <v>3337</v>
      </c>
      <c r="K24" s="94">
        <v>5000</v>
      </c>
      <c r="L24" s="94">
        <v>3000</v>
      </c>
      <c r="M24" s="94">
        <v>5161</v>
      </c>
      <c r="N24" s="94"/>
      <c r="O24" s="95">
        <f t="shared" si="0"/>
        <v>33498</v>
      </c>
    </row>
    <row r="25" spans="1:15" s="96" customFormat="1" ht="13.5" customHeight="1">
      <c r="A25" s="93" t="s">
        <v>45</v>
      </c>
      <c r="B25" s="158" t="s">
        <v>17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>
        <f t="shared" si="0"/>
        <v>0</v>
      </c>
    </row>
    <row r="26" spans="1:15" s="96" customFormat="1" ht="13.5" customHeight="1" thickBot="1">
      <c r="A26" s="93" t="s">
        <v>46</v>
      </c>
      <c r="B26" s="158" t="s">
        <v>18</v>
      </c>
      <c r="C26" s="94"/>
      <c r="D26" s="94"/>
      <c r="E26" s="94">
        <v>6232</v>
      </c>
      <c r="F26" s="94">
        <v>371096</v>
      </c>
      <c r="G26" s="94"/>
      <c r="H26" s="94">
        <v>6765</v>
      </c>
      <c r="I26" s="94"/>
      <c r="J26" s="94"/>
      <c r="K26" s="94">
        <v>2706</v>
      </c>
      <c r="L26" s="94"/>
      <c r="M26" s="94"/>
      <c r="N26" s="94">
        <v>2706</v>
      </c>
      <c r="O26" s="95">
        <f t="shared" si="0"/>
        <v>389505</v>
      </c>
    </row>
    <row r="27" spans="1:15" s="88" customFormat="1" ht="15.75" customHeight="1" thickBot="1">
      <c r="A27" s="102" t="s">
        <v>47</v>
      </c>
      <c r="B27" s="38" t="s">
        <v>122</v>
      </c>
      <c r="C27" s="99">
        <f aca="true" t="shared" si="2" ref="C27:N27">SUM(C16:C26)</f>
        <v>145610</v>
      </c>
      <c r="D27" s="99">
        <f t="shared" si="2"/>
        <v>154610</v>
      </c>
      <c r="E27" s="99">
        <f t="shared" si="2"/>
        <v>205898</v>
      </c>
      <c r="F27" s="99">
        <f t="shared" si="2"/>
        <v>546450</v>
      </c>
      <c r="G27" s="99">
        <f t="shared" si="2"/>
        <v>152080</v>
      </c>
      <c r="H27" s="99">
        <f t="shared" si="2"/>
        <v>206165</v>
      </c>
      <c r="I27" s="99">
        <f t="shared" si="2"/>
        <v>135716</v>
      </c>
      <c r="J27" s="99">
        <f t="shared" si="2"/>
        <v>145153</v>
      </c>
      <c r="K27" s="99">
        <f t="shared" si="2"/>
        <v>261662</v>
      </c>
      <c r="L27" s="99">
        <f t="shared" si="2"/>
        <v>194788</v>
      </c>
      <c r="M27" s="99">
        <f t="shared" si="2"/>
        <v>214308</v>
      </c>
      <c r="N27" s="99">
        <f t="shared" si="2"/>
        <v>194746</v>
      </c>
      <c r="O27" s="100">
        <f t="shared" si="0"/>
        <v>2557186</v>
      </c>
    </row>
    <row r="28" spans="1:15" ht="16.5" thickBot="1">
      <c r="A28" s="102" t="s">
        <v>48</v>
      </c>
      <c r="B28" s="162" t="s">
        <v>123</v>
      </c>
      <c r="C28" s="103">
        <f aca="true" t="shared" si="3" ref="C28:O28">C14-C27</f>
        <v>-2865</v>
      </c>
      <c r="D28" s="103">
        <f t="shared" si="3"/>
        <v>-1467</v>
      </c>
      <c r="E28" s="103">
        <f t="shared" si="3"/>
        <v>54685</v>
      </c>
      <c r="F28" s="103">
        <f t="shared" si="3"/>
        <v>-47440</v>
      </c>
      <c r="G28" s="103">
        <f t="shared" si="3"/>
        <v>-21787</v>
      </c>
      <c r="H28" s="103">
        <f t="shared" si="3"/>
        <v>8469</v>
      </c>
      <c r="I28" s="103">
        <f t="shared" si="3"/>
        <v>616</v>
      </c>
      <c r="J28" s="103">
        <f t="shared" si="3"/>
        <v>-10294</v>
      </c>
      <c r="K28" s="103">
        <f t="shared" si="3"/>
        <v>42196</v>
      </c>
      <c r="L28" s="103">
        <f t="shared" si="3"/>
        <v>14071</v>
      </c>
      <c r="M28" s="103">
        <f t="shared" si="3"/>
        <v>-56300</v>
      </c>
      <c r="N28" s="103">
        <f t="shared" si="3"/>
        <v>20116</v>
      </c>
      <c r="O28" s="104">
        <f t="shared" si="3"/>
        <v>0</v>
      </c>
    </row>
    <row r="29" ht="15.75">
      <c r="A29" s="106"/>
    </row>
    <row r="30" spans="2:15" ht="15.75">
      <c r="B30" s="107"/>
      <c r="C30" s="108"/>
      <c r="D30" s="108"/>
      <c r="O30" s="105"/>
    </row>
    <row r="31" ht="15.75">
      <c r="O31" s="105"/>
    </row>
    <row r="32" ht="15.75">
      <c r="O32" s="105"/>
    </row>
    <row r="33" ht="15.75">
      <c r="O33" s="105"/>
    </row>
    <row r="34" ht="15.75">
      <c r="O34" s="105"/>
    </row>
    <row r="35" ht="15.75">
      <c r="O35" s="105"/>
    </row>
    <row r="36" ht="15.75">
      <c r="O36" s="105"/>
    </row>
    <row r="37" ht="15.75">
      <c r="O37" s="105"/>
    </row>
    <row r="38" ht="15.75">
      <c r="O38" s="105"/>
    </row>
    <row r="39" ht="15.75">
      <c r="O39" s="105"/>
    </row>
    <row r="40" ht="15.75">
      <c r="O40" s="105"/>
    </row>
    <row r="41" ht="15.75">
      <c r="O41" s="105"/>
    </row>
    <row r="42" ht="15.75">
      <c r="O42" s="105"/>
    </row>
    <row r="43" ht="15.75">
      <c r="O43" s="105"/>
    </row>
    <row r="44" ht="15.75">
      <c r="O44" s="105"/>
    </row>
    <row r="45" ht="15.75">
      <c r="O45" s="105"/>
    </row>
    <row r="46" ht="15.75">
      <c r="O46" s="105"/>
    </row>
    <row r="47" ht="15.75">
      <c r="O47" s="105"/>
    </row>
    <row r="48" ht="15.75">
      <c r="O48" s="105"/>
    </row>
    <row r="49" ht="15.75">
      <c r="O49" s="105"/>
    </row>
    <row r="50" ht="15.75">
      <c r="O50" s="105"/>
    </row>
    <row r="51" ht="15.75">
      <c r="O51" s="105"/>
    </row>
    <row r="52" ht="15.75">
      <c r="O52" s="105"/>
    </row>
    <row r="53" ht="15.75">
      <c r="O53" s="105"/>
    </row>
    <row r="54" ht="15.75">
      <c r="O54" s="105"/>
    </row>
    <row r="55" ht="15.75">
      <c r="O55" s="105"/>
    </row>
    <row r="56" ht="15.75">
      <c r="O56" s="105"/>
    </row>
    <row r="57" ht="15.75">
      <c r="O57" s="105"/>
    </row>
    <row r="58" ht="15.75">
      <c r="O58" s="105"/>
    </row>
    <row r="59" ht="15.75">
      <c r="O59" s="105"/>
    </row>
    <row r="60" ht="15.75">
      <c r="O60" s="105"/>
    </row>
    <row r="61" ht="15.75">
      <c r="O61" s="105"/>
    </row>
    <row r="62" ht="15.75">
      <c r="O62" s="105"/>
    </row>
    <row r="63" ht="15.75">
      <c r="O63" s="105"/>
    </row>
    <row r="64" ht="15.75">
      <c r="O64" s="105"/>
    </row>
    <row r="65" ht="15.75">
      <c r="O65" s="105"/>
    </row>
    <row r="66" ht="15.75">
      <c r="O66" s="105"/>
    </row>
    <row r="67" ht="15.75">
      <c r="O67" s="105"/>
    </row>
    <row r="68" ht="15.75">
      <c r="O68" s="105"/>
    </row>
    <row r="69" ht="15.75">
      <c r="O69" s="105"/>
    </row>
    <row r="70" ht="15.75">
      <c r="O70" s="105"/>
    </row>
    <row r="71" ht="15.75">
      <c r="O71" s="105"/>
    </row>
    <row r="72" ht="15.75">
      <c r="O72" s="105"/>
    </row>
    <row r="73" ht="15.75">
      <c r="O73" s="105"/>
    </row>
    <row r="74" ht="15.75">
      <c r="O74" s="105"/>
    </row>
    <row r="75" ht="15.75">
      <c r="O75" s="105"/>
    </row>
    <row r="76" ht="15.75">
      <c r="O76" s="105"/>
    </row>
    <row r="77" ht="15.75">
      <c r="O77" s="105"/>
    </row>
    <row r="78" ht="15.75">
      <c r="O78" s="105"/>
    </row>
    <row r="79" ht="15.75">
      <c r="O79" s="105"/>
    </row>
    <row r="80" ht="15.75">
      <c r="O80" s="105"/>
    </row>
    <row r="81" ht="15.75">
      <c r="O81" s="105"/>
    </row>
    <row r="82" ht="15.75">
      <c r="O82" s="105"/>
    </row>
    <row r="83" ht="15.75">
      <c r="O83" s="10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16. mell. ./..(..) önk. rend.-hez 
4. táj. tábla a 4/2013.(II.15.) önk.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E36"/>
  <sheetViews>
    <sheetView workbookViewId="0" topLeftCell="A1">
      <selection activeCell="A43" sqref="A43"/>
    </sheetView>
  </sheetViews>
  <sheetFormatPr defaultColWidth="9.00390625" defaultRowHeight="12.75"/>
  <cols>
    <col min="1" max="1" width="60.125" style="547" customWidth="1"/>
    <col min="2" max="2" width="14.875" style="602" customWidth="1"/>
    <col min="3" max="3" width="16.375" style="547" customWidth="1"/>
    <col min="4" max="4" width="21.875" style="603" customWidth="1"/>
    <col min="5" max="5" width="16.50390625" style="547" bestFit="1" customWidth="1"/>
    <col min="6" max="16384" width="10.625" style="547" customWidth="1"/>
  </cols>
  <sheetData>
    <row r="1" spans="1:4" ht="12.75">
      <c r="A1" s="719" t="s">
        <v>617</v>
      </c>
      <c r="B1" s="719"/>
      <c r="C1" s="719"/>
      <c r="D1" s="719"/>
    </row>
    <row r="2" spans="1:4" ht="17.25" customHeight="1">
      <c r="A2" s="545"/>
      <c r="B2" s="546"/>
      <c r="C2" s="720"/>
      <c r="D2" s="720"/>
    </row>
    <row r="3" spans="1:4" ht="48.75" customHeight="1">
      <c r="A3" s="548" t="s">
        <v>570</v>
      </c>
      <c r="B3" s="549"/>
      <c r="C3" s="550"/>
      <c r="D3" s="551"/>
    </row>
    <row r="4" spans="1:4" ht="24" customHeight="1">
      <c r="A4" s="548" t="s">
        <v>571</v>
      </c>
      <c r="B4" s="549"/>
      <c r="C4" s="550"/>
      <c r="D4" s="552"/>
    </row>
    <row r="5" spans="1:4" ht="33" customHeight="1" thickBot="1">
      <c r="A5" s="553"/>
      <c r="B5" s="554"/>
      <c r="C5" s="555"/>
      <c r="D5" s="556"/>
    </row>
    <row r="6" spans="1:4" ht="12.75">
      <c r="A6" s="721" t="s">
        <v>68</v>
      </c>
      <c r="B6" s="723" t="s">
        <v>572</v>
      </c>
      <c r="C6" s="721" t="s">
        <v>573</v>
      </c>
      <c r="D6" s="726" t="s">
        <v>574</v>
      </c>
    </row>
    <row r="7" spans="1:4" ht="12.75">
      <c r="A7" s="722"/>
      <c r="B7" s="724"/>
      <c r="C7" s="722"/>
      <c r="D7" s="727"/>
    </row>
    <row r="8" spans="1:4" ht="13.5" thickBot="1">
      <c r="A8" s="722"/>
      <c r="B8" s="724"/>
      <c r="C8" s="725"/>
      <c r="D8" s="727"/>
    </row>
    <row r="9" spans="1:4" ht="18" customHeight="1">
      <c r="A9" s="557" t="s">
        <v>575</v>
      </c>
      <c r="B9" s="558"/>
      <c r="C9" s="559"/>
      <c r="D9" s="560"/>
    </row>
    <row r="10" spans="1:4" ht="18" customHeight="1">
      <c r="A10" s="561" t="s">
        <v>576</v>
      </c>
      <c r="B10" s="562">
        <v>33.51</v>
      </c>
      <c r="C10" s="563"/>
      <c r="D10" s="564">
        <v>153475800</v>
      </c>
    </row>
    <row r="11" spans="1:4" ht="39" customHeight="1">
      <c r="A11" s="565" t="s">
        <v>577</v>
      </c>
      <c r="B11" s="566"/>
      <c r="C11" s="567"/>
      <c r="D11" s="568">
        <v>54952424</v>
      </c>
    </row>
    <row r="12" spans="1:4" ht="39" customHeight="1">
      <c r="A12" s="565" t="s">
        <v>578</v>
      </c>
      <c r="B12" s="569"/>
      <c r="C12" s="567"/>
      <c r="D12" s="568">
        <v>15771919</v>
      </c>
    </row>
    <row r="13" spans="1:4" ht="39" customHeight="1">
      <c r="A13" s="565" t="s">
        <v>579</v>
      </c>
      <c r="B13" s="569"/>
      <c r="C13" s="567"/>
      <c r="D13" s="568">
        <v>32196608</v>
      </c>
    </row>
    <row r="14" spans="1:4" ht="39" customHeight="1">
      <c r="A14" s="565" t="s">
        <v>580</v>
      </c>
      <c r="B14" s="569"/>
      <c r="C14" s="567"/>
      <c r="D14" s="568">
        <v>2940297</v>
      </c>
    </row>
    <row r="15" spans="1:4" ht="39" customHeight="1">
      <c r="A15" s="565" t="s">
        <v>581</v>
      </c>
      <c r="B15" s="569"/>
      <c r="C15" s="567"/>
      <c r="D15" s="568">
        <v>4043600</v>
      </c>
    </row>
    <row r="16" spans="1:4" ht="39" customHeight="1">
      <c r="A16" s="565" t="s">
        <v>582</v>
      </c>
      <c r="B16" s="569"/>
      <c r="C16" s="567"/>
      <c r="D16" s="568">
        <v>-56675535</v>
      </c>
    </row>
    <row r="17" spans="1:4" ht="39" customHeight="1">
      <c r="A17" s="565" t="s">
        <v>583</v>
      </c>
      <c r="B17" s="569"/>
      <c r="C17" s="567"/>
      <c r="D17" s="570">
        <v>151752689</v>
      </c>
    </row>
    <row r="18" spans="1:4" ht="39" customHeight="1">
      <c r="A18" s="565" t="s">
        <v>584</v>
      </c>
      <c r="B18" s="569"/>
      <c r="C18" s="567"/>
      <c r="D18" s="570">
        <v>36377100</v>
      </c>
    </row>
    <row r="19" spans="1:4" ht="15" customHeight="1">
      <c r="A19" s="571" t="s">
        <v>585</v>
      </c>
      <c r="B19" s="572"/>
      <c r="C19" s="573"/>
      <c r="D19" s="574">
        <v>147544</v>
      </c>
    </row>
    <row r="20" spans="1:4" ht="16.5" customHeight="1">
      <c r="A20" s="571" t="s">
        <v>586</v>
      </c>
      <c r="B20" s="572"/>
      <c r="C20" s="573"/>
      <c r="D20" s="574">
        <v>83819099</v>
      </c>
    </row>
    <row r="21" spans="1:4" ht="17.25" customHeight="1">
      <c r="A21" s="571" t="s">
        <v>587</v>
      </c>
      <c r="B21" s="575"/>
      <c r="C21" s="573"/>
      <c r="D21" s="576"/>
    </row>
    <row r="22" spans="1:4" ht="12.75">
      <c r="A22" s="577" t="s">
        <v>588</v>
      </c>
      <c r="B22" s="578">
        <v>405</v>
      </c>
      <c r="C22" s="579"/>
      <c r="D22" s="574">
        <v>14580000</v>
      </c>
    </row>
    <row r="23" spans="1:4" ht="12.75">
      <c r="A23" s="577" t="s">
        <v>589</v>
      </c>
      <c r="B23" s="578">
        <v>34</v>
      </c>
      <c r="C23" s="579"/>
      <c r="D23" s="574">
        <v>64192000</v>
      </c>
    </row>
    <row r="24" spans="1:4" ht="12.75">
      <c r="A24" s="577" t="s">
        <v>590</v>
      </c>
      <c r="B24" s="578">
        <v>15</v>
      </c>
      <c r="C24" s="579"/>
      <c r="D24" s="574">
        <v>16320000</v>
      </c>
    </row>
    <row r="25" spans="1:4" ht="16.5" customHeight="1">
      <c r="A25" s="571" t="s">
        <v>591</v>
      </c>
      <c r="B25" s="575"/>
      <c r="C25" s="573"/>
      <c r="D25" s="576"/>
    </row>
    <row r="26" spans="1:4" ht="12.75">
      <c r="A26" s="577" t="s">
        <v>592</v>
      </c>
      <c r="B26" s="578">
        <v>405</v>
      </c>
      <c r="C26" s="579"/>
      <c r="D26" s="574">
        <v>7290000</v>
      </c>
    </row>
    <row r="27" spans="1:5" ht="12.75">
      <c r="A27" s="577" t="s">
        <v>589</v>
      </c>
      <c r="B27" s="578">
        <v>34</v>
      </c>
      <c r="C27" s="580"/>
      <c r="D27" s="574">
        <v>32096000</v>
      </c>
      <c r="E27" s="581"/>
    </row>
    <row r="28" spans="1:4" ht="0.75" customHeight="1" hidden="1" thickBot="1">
      <c r="A28" s="582"/>
      <c r="B28" s="583"/>
      <c r="C28" s="584"/>
      <c r="D28" s="585"/>
    </row>
    <row r="29" spans="1:4" ht="12.75" customHeight="1" hidden="1" thickBot="1">
      <c r="A29" s="582"/>
      <c r="B29" s="583"/>
      <c r="C29" s="584"/>
      <c r="D29" s="585"/>
    </row>
    <row r="30" spans="1:4" ht="12.75" customHeight="1">
      <c r="A30" s="586" t="s">
        <v>590</v>
      </c>
      <c r="B30" s="587">
        <v>26.5</v>
      </c>
      <c r="C30" s="588"/>
      <c r="D30" s="589">
        <v>14416000</v>
      </c>
    </row>
    <row r="31" spans="1:4" ht="12.75">
      <c r="A31" s="571" t="s">
        <v>593</v>
      </c>
      <c r="B31" s="572"/>
      <c r="C31" s="573"/>
      <c r="D31" s="576"/>
    </row>
    <row r="32" spans="1:4" ht="12.75">
      <c r="A32" s="590" t="s">
        <v>594</v>
      </c>
      <c r="B32" s="591">
        <v>870</v>
      </c>
      <c r="C32" s="579">
        <v>102000</v>
      </c>
      <c r="D32" s="574">
        <v>88740000</v>
      </c>
    </row>
    <row r="33" spans="1:4" ht="12.75" hidden="1">
      <c r="A33" s="590"/>
      <c r="B33" s="592"/>
      <c r="C33" s="573"/>
      <c r="D33" s="576"/>
    </row>
    <row r="34" spans="1:4" ht="13.5" thickBot="1">
      <c r="A34" s="593" t="s">
        <v>595</v>
      </c>
      <c r="B34" s="594"/>
      <c r="C34" s="595"/>
      <c r="D34" s="596">
        <v>15359000</v>
      </c>
    </row>
    <row r="35" spans="1:4" ht="16.5" customHeight="1" thickBot="1">
      <c r="A35" s="593" t="s">
        <v>596</v>
      </c>
      <c r="B35" s="597"/>
      <c r="C35" s="598"/>
      <c r="D35" s="750">
        <v>8586000</v>
      </c>
    </row>
    <row r="36" spans="1:5" ht="13.5" customHeight="1" thickBot="1">
      <c r="A36" s="593" t="s">
        <v>597</v>
      </c>
      <c r="B36" s="599"/>
      <c r="C36" s="600"/>
      <c r="D36" s="601">
        <f>SUM(D17+D18+D19+D20+D22+D23+D24+D26+D27+D28+D29+D30+D32+D33+D34+D35)</f>
        <v>533675432</v>
      </c>
      <c r="E36" s="581"/>
    </row>
  </sheetData>
  <mergeCells count="6">
    <mergeCell ref="A1:D1"/>
    <mergeCell ref="C2:D2"/>
    <mergeCell ref="A6:A8"/>
    <mergeCell ref="B6:B8"/>
    <mergeCell ref="C6:C8"/>
    <mergeCell ref="D6:D8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94" r:id="rId1"/>
  <headerFooter alignWithMargins="0">
    <oddHeader>&amp;R17. melléklet a ../..(...) a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D11" sqref="D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31" t="s">
        <v>19</v>
      </c>
      <c r="B1" s="731"/>
      <c r="C1" s="731"/>
      <c r="D1" s="731"/>
    </row>
    <row r="2" spans="1:4" ht="17.25" customHeight="1">
      <c r="A2" s="284"/>
      <c r="B2" s="284"/>
      <c r="C2" s="284"/>
      <c r="D2" s="284"/>
    </row>
    <row r="3" spans="1:4" ht="13.5" thickBot="1">
      <c r="A3" s="129"/>
      <c r="B3" s="129"/>
      <c r="C3" s="728" t="s">
        <v>59</v>
      </c>
      <c r="D3" s="728"/>
    </row>
    <row r="4" spans="1:4" ht="42.75" customHeight="1" thickBot="1">
      <c r="A4" s="285" t="s">
        <v>75</v>
      </c>
      <c r="B4" s="286" t="s">
        <v>132</v>
      </c>
      <c r="C4" s="286" t="s">
        <v>133</v>
      </c>
      <c r="D4" s="287" t="s">
        <v>20</v>
      </c>
    </row>
    <row r="5" spans="1:4" ht="15.75" customHeight="1">
      <c r="A5" s="130" t="s">
        <v>24</v>
      </c>
      <c r="B5" s="30" t="s">
        <v>549</v>
      </c>
      <c r="C5" s="30" t="s">
        <v>550</v>
      </c>
      <c r="D5" s="31">
        <v>10440</v>
      </c>
    </row>
    <row r="6" spans="1:4" ht="15.75" customHeight="1">
      <c r="A6" s="131" t="s">
        <v>25</v>
      </c>
      <c r="B6" s="32" t="s">
        <v>551</v>
      </c>
      <c r="C6" s="32" t="s">
        <v>552</v>
      </c>
      <c r="D6" s="33">
        <v>552</v>
      </c>
    </row>
    <row r="7" spans="1:4" ht="15.75" customHeight="1">
      <c r="A7" s="131" t="s">
        <v>26</v>
      </c>
      <c r="B7" s="32" t="s">
        <v>553</v>
      </c>
      <c r="C7" s="32" t="s">
        <v>552</v>
      </c>
      <c r="D7" s="33">
        <v>138</v>
      </c>
    </row>
    <row r="8" spans="1:4" ht="15.75" customHeight="1">
      <c r="A8" s="131" t="s">
        <v>27</v>
      </c>
      <c r="B8" s="32" t="s">
        <v>554</v>
      </c>
      <c r="C8" s="32" t="s">
        <v>552</v>
      </c>
      <c r="D8" s="33">
        <v>2682</v>
      </c>
    </row>
    <row r="9" spans="1:4" ht="15.75" customHeight="1">
      <c r="A9" s="131" t="s">
        <v>28</v>
      </c>
      <c r="B9" s="32" t="s">
        <v>555</v>
      </c>
      <c r="C9" s="32" t="s">
        <v>552</v>
      </c>
      <c r="D9" s="33">
        <v>1500</v>
      </c>
    </row>
    <row r="10" spans="1:4" ht="15.75" customHeight="1">
      <c r="A10" s="131" t="s">
        <v>29</v>
      </c>
      <c r="B10" s="32" t="s">
        <v>556</v>
      </c>
      <c r="C10" s="32" t="s">
        <v>552</v>
      </c>
      <c r="D10" s="33">
        <v>600</v>
      </c>
    </row>
    <row r="11" spans="1:4" ht="15.75" customHeight="1">
      <c r="A11" s="131" t="s">
        <v>30</v>
      </c>
      <c r="B11" s="32" t="s">
        <v>557</v>
      </c>
      <c r="C11" s="32" t="s">
        <v>552</v>
      </c>
      <c r="D11" s="751">
        <v>4115</v>
      </c>
    </row>
    <row r="12" spans="1:4" ht="15.75" customHeight="1">
      <c r="A12" s="131" t="s">
        <v>31</v>
      </c>
      <c r="B12" s="32" t="s">
        <v>558</v>
      </c>
      <c r="C12" s="32" t="s">
        <v>552</v>
      </c>
      <c r="D12" s="33">
        <v>500</v>
      </c>
    </row>
    <row r="13" spans="1:4" ht="15.75" customHeight="1">
      <c r="A13" s="131" t="s">
        <v>32</v>
      </c>
      <c r="B13" s="32" t="s">
        <v>559</v>
      </c>
      <c r="C13" s="32" t="s">
        <v>552</v>
      </c>
      <c r="D13" s="33">
        <v>50</v>
      </c>
    </row>
    <row r="14" spans="1:4" ht="15.75" customHeight="1">
      <c r="A14" s="131" t="s">
        <v>33</v>
      </c>
      <c r="B14" s="32" t="s">
        <v>560</v>
      </c>
      <c r="C14" s="32" t="s">
        <v>552</v>
      </c>
      <c r="D14" s="33">
        <v>276</v>
      </c>
    </row>
    <row r="15" spans="1:4" ht="15.75" customHeight="1">
      <c r="A15" s="131" t="s">
        <v>34</v>
      </c>
      <c r="B15" s="32" t="s">
        <v>561</v>
      </c>
      <c r="C15" s="32" t="s">
        <v>552</v>
      </c>
      <c r="D15" s="33">
        <v>50</v>
      </c>
    </row>
    <row r="16" spans="1:4" ht="15.75" customHeight="1">
      <c r="A16" s="131" t="s">
        <v>35</v>
      </c>
      <c r="B16" s="32" t="s">
        <v>562</v>
      </c>
      <c r="C16" s="32" t="s">
        <v>552</v>
      </c>
      <c r="D16" s="33">
        <v>4517</v>
      </c>
    </row>
    <row r="17" spans="1:4" ht="15.75" customHeight="1">
      <c r="A17" s="131" t="s">
        <v>36</v>
      </c>
      <c r="B17" s="32" t="s">
        <v>563</v>
      </c>
      <c r="C17" s="32" t="s">
        <v>552</v>
      </c>
      <c r="D17" s="33">
        <v>25683</v>
      </c>
    </row>
    <row r="18" spans="1:4" ht="15.75" customHeight="1">
      <c r="A18" s="131" t="s">
        <v>37</v>
      </c>
      <c r="B18" s="32" t="s">
        <v>564</v>
      </c>
      <c r="C18" s="32" t="s">
        <v>552</v>
      </c>
      <c r="D18" s="33">
        <v>31504</v>
      </c>
    </row>
    <row r="19" spans="1:4" ht="15.75" customHeight="1">
      <c r="A19" s="131" t="s">
        <v>38</v>
      </c>
      <c r="B19" s="32" t="s">
        <v>565</v>
      </c>
      <c r="C19" s="32" t="s">
        <v>552</v>
      </c>
      <c r="D19" s="33">
        <v>8587</v>
      </c>
    </row>
    <row r="20" spans="1:4" ht="15.75" customHeight="1">
      <c r="A20" s="131" t="s">
        <v>39</v>
      </c>
      <c r="B20" s="32" t="s">
        <v>566</v>
      </c>
      <c r="C20" s="32" t="s">
        <v>552</v>
      </c>
      <c r="D20" s="33">
        <v>6000</v>
      </c>
    </row>
    <row r="21" spans="1:4" ht="15.75" customHeight="1">
      <c r="A21" s="131" t="s">
        <v>40</v>
      </c>
      <c r="B21" s="32" t="s">
        <v>567</v>
      </c>
      <c r="C21" s="32" t="s">
        <v>552</v>
      </c>
      <c r="D21" s="33">
        <v>300</v>
      </c>
    </row>
    <row r="22" spans="1:4" ht="15.75" customHeight="1">
      <c r="A22" s="131" t="s">
        <v>41</v>
      </c>
      <c r="B22" s="32" t="s">
        <v>568</v>
      </c>
      <c r="C22" s="32" t="s">
        <v>552</v>
      </c>
      <c r="D22" s="33">
        <v>4500</v>
      </c>
    </row>
    <row r="23" spans="1:4" ht="15.75" customHeight="1">
      <c r="A23" s="131" t="s">
        <v>42</v>
      </c>
      <c r="B23" s="32" t="s">
        <v>569</v>
      </c>
      <c r="C23" s="32" t="s">
        <v>552</v>
      </c>
      <c r="D23" s="33">
        <v>104040</v>
      </c>
    </row>
    <row r="24" spans="1:4" ht="15.75" customHeight="1">
      <c r="A24" s="131" t="s">
        <v>43</v>
      </c>
      <c r="B24" s="32"/>
      <c r="C24" s="32"/>
      <c r="D24" s="33"/>
    </row>
    <row r="25" spans="1:4" ht="15.75" customHeight="1">
      <c r="A25" s="131" t="s">
        <v>44</v>
      </c>
      <c r="B25" s="32"/>
      <c r="C25" s="32"/>
      <c r="D25" s="33"/>
    </row>
    <row r="26" spans="1:4" ht="15.75" customHeight="1">
      <c r="A26" s="131" t="s">
        <v>45</v>
      </c>
      <c r="B26" s="32"/>
      <c r="C26" s="32"/>
      <c r="D26" s="33"/>
    </row>
    <row r="27" spans="1:4" ht="15.75" customHeight="1">
      <c r="A27" s="131" t="s">
        <v>46</v>
      </c>
      <c r="B27" s="32"/>
      <c r="C27" s="32"/>
      <c r="D27" s="33"/>
    </row>
    <row r="28" spans="1:4" ht="15.75" customHeight="1">
      <c r="A28" s="131" t="s">
        <v>47</v>
      </c>
      <c r="B28" s="32"/>
      <c r="C28" s="32"/>
      <c r="D28" s="33"/>
    </row>
    <row r="29" spans="1:4" ht="15.75" customHeight="1">
      <c r="A29" s="131" t="s">
        <v>48</v>
      </c>
      <c r="B29" s="32"/>
      <c r="C29" s="32"/>
      <c r="D29" s="33"/>
    </row>
    <row r="30" spans="1:4" ht="15.75" customHeight="1">
      <c r="A30" s="131" t="s">
        <v>49</v>
      </c>
      <c r="B30" s="32"/>
      <c r="C30" s="32"/>
      <c r="D30" s="33"/>
    </row>
    <row r="31" spans="1:4" ht="15.75" customHeight="1">
      <c r="A31" s="131" t="s">
        <v>50</v>
      </c>
      <c r="B31" s="32"/>
      <c r="C31" s="32"/>
      <c r="D31" s="33"/>
    </row>
    <row r="32" spans="1:4" ht="15.75" customHeight="1">
      <c r="A32" s="131" t="s">
        <v>51</v>
      </c>
      <c r="B32" s="32"/>
      <c r="C32" s="32"/>
      <c r="D32" s="33"/>
    </row>
    <row r="33" spans="1:4" ht="15.75" customHeight="1">
      <c r="A33" s="131" t="s">
        <v>52</v>
      </c>
      <c r="B33" s="32"/>
      <c r="C33" s="32"/>
      <c r="D33" s="33"/>
    </row>
    <row r="34" spans="1:4" ht="15.75" customHeight="1">
      <c r="A34" s="131" t="s">
        <v>134</v>
      </c>
      <c r="B34" s="32"/>
      <c r="C34" s="32"/>
      <c r="D34" s="76"/>
    </row>
    <row r="35" spans="1:4" ht="15.75" customHeight="1">
      <c r="A35" s="131" t="s">
        <v>135</v>
      </c>
      <c r="B35" s="32"/>
      <c r="C35" s="32"/>
      <c r="D35" s="76"/>
    </row>
    <row r="36" spans="1:4" ht="15.75" customHeight="1">
      <c r="A36" s="131" t="s">
        <v>136</v>
      </c>
      <c r="B36" s="32"/>
      <c r="C36" s="32"/>
      <c r="D36" s="76"/>
    </row>
    <row r="37" spans="1:4" ht="15.75" customHeight="1" thickBot="1">
      <c r="A37" s="132" t="s">
        <v>137</v>
      </c>
      <c r="B37" s="34"/>
      <c r="C37" s="34"/>
      <c r="D37" s="77"/>
    </row>
    <row r="38" spans="1:4" ht="15.75" customHeight="1" thickBot="1">
      <c r="A38" s="729" t="s">
        <v>58</v>
      </c>
      <c r="B38" s="730"/>
      <c r="C38" s="133"/>
      <c r="D38" s="134">
        <f>SUM(D5:D37)</f>
        <v>206034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18. mell. a ../...(...) önk. rend.-hez 
6. táj. tábla a 4/2013.(II.15.) önk.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I127"/>
  <sheetViews>
    <sheetView zoomScale="120" zoomScaleNormal="120" zoomScaleSheetLayoutView="130" zoomScalePageLayoutView="0" workbookViewId="0" topLeftCell="A1">
      <selection activeCell="C81" sqref="C81"/>
    </sheetView>
  </sheetViews>
  <sheetFormatPr defaultColWidth="9.00390625" defaultRowHeight="12.75"/>
  <cols>
    <col min="1" max="1" width="9.00390625" style="306" customWidth="1"/>
    <col min="2" max="2" width="91.625" style="306" customWidth="1"/>
    <col min="3" max="3" width="21.625" style="307" customWidth="1"/>
    <col min="4" max="4" width="9.00390625" style="39" customWidth="1"/>
    <col min="5" max="16384" width="9.375" style="39" customWidth="1"/>
  </cols>
  <sheetData>
    <row r="1" spans="1:3" ht="15.75" customHeight="1">
      <c r="A1" s="666" t="s">
        <v>21</v>
      </c>
      <c r="B1" s="666"/>
      <c r="C1" s="666"/>
    </row>
    <row r="2" spans="1:3" ht="15.75" customHeight="1" thickBot="1">
      <c r="A2" s="668" t="s">
        <v>160</v>
      </c>
      <c r="B2" s="668"/>
      <c r="C2" s="217" t="s">
        <v>304</v>
      </c>
    </row>
    <row r="3" spans="1:3" ht="37.5" customHeight="1" thickBot="1">
      <c r="A3" s="24" t="s">
        <v>75</v>
      </c>
      <c r="B3" s="25" t="s">
        <v>23</v>
      </c>
      <c r="C3" s="40" t="s">
        <v>283</v>
      </c>
    </row>
    <row r="4" spans="1:3" s="41" customFormat="1" ht="12" customHeight="1" thickBot="1">
      <c r="A4" s="35">
        <v>1</v>
      </c>
      <c r="B4" s="36">
        <v>2</v>
      </c>
      <c r="C4" s="37">
        <v>3</v>
      </c>
    </row>
    <row r="5" spans="1:3" s="1" customFormat="1" ht="12" customHeight="1" thickBot="1">
      <c r="A5" s="22" t="s">
        <v>24</v>
      </c>
      <c r="B5" s="21" t="s">
        <v>174</v>
      </c>
      <c r="C5" s="195">
        <f>+C6+C11+C20</f>
        <v>216980</v>
      </c>
    </row>
    <row r="6" spans="1:3" s="1" customFormat="1" ht="12" customHeight="1" thickBot="1">
      <c r="A6" s="20" t="s">
        <v>25</v>
      </c>
      <c r="B6" s="173" t="s">
        <v>375</v>
      </c>
      <c r="C6" s="150">
        <f>+C7+C8+C9+C10</f>
        <v>75</v>
      </c>
    </row>
    <row r="7" spans="1:3" s="1" customFormat="1" ht="12" customHeight="1">
      <c r="A7" s="13" t="s">
        <v>116</v>
      </c>
      <c r="B7" s="288" t="s">
        <v>62</v>
      </c>
      <c r="C7" s="151"/>
    </row>
    <row r="8" spans="1:3" s="1" customFormat="1" ht="12" customHeight="1">
      <c r="A8" s="13" t="s">
        <v>117</v>
      </c>
      <c r="B8" s="187" t="s">
        <v>88</v>
      </c>
      <c r="C8" s="151"/>
    </row>
    <row r="9" spans="1:3" s="1" customFormat="1" ht="12" customHeight="1">
      <c r="A9" s="13" t="s">
        <v>118</v>
      </c>
      <c r="B9" s="187" t="s">
        <v>175</v>
      </c>
      <c r="C9" s="151"/>
    </row>
    <row r="10" spans="1:3" s="1" customFormat="1" ht="12" customHeight="1" thickBot="1">
      <c r="A10" s="13" t="s">
        <v>119</v>
      </c>
      <c r="B10" s="289" t="s">
        <v>176</v>
      </c>
      <c r="C10" s="151">
        <v>75</v>
      </c>
    </row>
    <row r="11" spans="1:3" s="1" customFormat="1" ht="12" customHeight="1" thickBot="1">
      <c r="A11" s="20" t="s">
        <v>26</v>
      </c>
      <c r="B11" s="21" t="s">
        <v>177</v>
      </c>
      <c r="C11" s="196">
        <f>+C12+C13+C14+C15+C16+C17+C18+C19</f>
        <v>152905</v>
      </c>
    </row>
    <row r="12" spans="1:3" s="1" customFormat="1" ht="12" customHeight="1">
      <c r="A12" s="17" t="s">
        <v>90</v>
      </c>
      <c r="B12" s="9" t="s">
        <v>182</v>
      </c>
      <c r="C12" s="197"/>
    </row>
    <row r="13" spans="1:3" s="1" customFormat="1" ht="12" customHeight="1">
      <c r="A13" s="13" t="s">
        <v>91</v>
      </c>
      <c r="B13" s="6" t="s">
        <v>183</v>
      </c>
      <c r="C13" s="198">
        <v>4924</v>
      </c>
    </row>
    <row r="14" spans="1:3" s="1" customFormat="1" ht="12" customHeight="1">
      <c r="A14" s="13" t="s">
        <v>92</v>
      </c>
      <c r="B14" s="6" t="s">
        <v>184</v>
      </c>
      <c r="C14" s="198">
        <v>22656</v>
      </c>
    </row>
    <row r="15" spans="1:3" s="1" customFormat="1" ht="12" customHeight="1">
      <c r="A15" s="13" t="s">
        <v>93</v>
      </c>
      <c r="B15" s="6" t="s">
        <v>185</v>
      </c>
      <c r="C15" s="198">
        <v>19650</v>
      </c>
    </row>
    <row r="16" spans="1:3" s="1" customFormat="1" ht="12" customHeight="1">
      <c r="A16" s="12" t="s">
        <v>178</v>
      </c>
      <c r="B16" s="5" t="s">
        <v>186</v>
      </c>
      <c r="C16" s="199">
        <v>1431</v>
      </c>
    </row>
    <row r="17" spans="1:3" s="1" customFormat="1" ht="12" customHeight="1">
      <c r="A17" s="13" t="s">
        <v>179</v>
      </c>
      <c r="B17" s="6" t="s">
        <v>244</v>
      </c>
      <c r="C17" s="198">
        <v>34877</v>
      </c>
    </row>
    <row r="18" spans="1:3" s="1" customFormat="1" ht="12" customHeight="1">
      <c r="A18" s="13" t="s">
        <v>180</v>
      </c>
      <c r="B18" s="6" t="s">
        <v>187</v>
      </c>
      <c r="C18" s="198"/>
    </row>
    <row r="19" spans="1:3" s="1" customFormat="1" ht="12" customHeight="1" thickBot="1">
      <c r="A19" s="14" t="s">
        <v>181</v>
      </c>
      <c r="B19" s="7" t="s">
        <v>188</v>
      </c>
      <c r="C19" s="200">
        <v>69367</v>
      </c>
    </row>
    <row r="20" spans="1:3" s="1" customFormat="1" ht="12" customHeight="1" thickBot="1">
      <c r="A20" s="20" t="s">
        <v>189</v>
      </c>
      <c r="B20" s="21" t="s">
        <v>245</v>
      </c>
      <c r="C20" s="201">
        <v>64000</v>
      </c>
    </row>
    <row r="21" spans="1:3" s="1" customFormat="1" ht="12" customHeight="1" thickBot="1">
      <c r="A21" s="20" t="s">
        <v>28</v>
      </c>
      <c r="B21" s="21" t="s">
        <v>191</v>
      </c>
      <c r="C21" s="196">
        <f>+C22+C23+C24+C25+C26+C27+C28+C29</f>
        <v>836970</v>
      </c>
    </row>
    <row r="22" spans="1:3" s="1" customFormat="1" ht="12" customHeight="1">
      <c r="A22" s="15" t="s">
        <v>94</v>
      </c>
      <c r="B22" s="8" t="s">
        <v>197</v>
      </c>
      <c r="C22" s="202">
        <v>15507</v>
      </c>
    </row>
    <row r="23" spans="1:3" s="1" customFormat="1" ht="12" customHeight="1">
      <c r="A23" s="13" t="s">
        <v>95</v>
      </c>
      <c r="B23" s="6" t="s">
        <v>198</v>
      </c>
      <c r="C23" s="198">
        <v>509583</v>
      </c>
    </row>
    <row r="24" spans="1:3" s="1" customFormat="1" ht="12" customHeight="1">
      <c r="A24" s="13" t="s">
        <v>96</v>
      </c>
      <c r="B24" s="6" t="s">
        <v>199</v>
      </c>
      <c r="C24" s="655">
        <v>8586</v>
      </c>
    </row>
    <row r="25" spans="1:3" s="1" customFormat="1" ht="12" customHeight="1">
      <c r="A25" s="16" t="s">
        <v>192</v>
      </c>
      <c r="B25" s="6" t="s">
        <v>99</v>
      </c>
      <c r="C25" s="203">
        <v>96902</v>
      </c>
    </row>
    <row r="26" spans="1:3" s="1" customFormat="1" ht="12" customHeight="1">
      <c r="A26" s="16" t="s">
        <v>193</v>
      </c>
      <c r="B26" s="6" t="s">
        <v>200</v>
      </c>
      <c r="C26" s="203"/>
    </row>
    <row r="27" spans="1:3" s="1" customFormat="1" ht="12" customHeight="1">
      <c r="A27" s="13" t="s">
        <v>194</v>
      </c>
      <c r="B27" s="6" t="s">
        <v>201</v>
      </c>
      <c r="C27" s="198"/>
    </row>
    <row r="28" spans="1:3" s="1" customFormat="1" ht="12" customHeight="1">
      <c r="A28" s="13" t="s">
        <v>195</v>
      </c>
      <c r="B28" s="6" t="s">
        <v>246</v>
      </c>
      <c r="C28" s="204"/>
    </row>
    <row r="29" spans="1:3" s="1" customFormat="1" ht="12" customHeight="1" thickBot="1">
      <c r="A29" s="13" t="s">
        <v>196</v>
      </c>
      <c r="B29" s="11" t="s">
        <v>202</v>
      </c>
      <c r="C29" s="204">
        <v>206392</v>
      </c>
    </row>
    <row r="30" spans="1:3" s="1" customFormat="1" ht="12" customHeight="1" thickBot="1">
      <c r="A30" s="166" t="s">
        <v>29</v>
      </c>
      <c r="B30" s="21" t="s">
        <v>376</v>
      </c>
      <c r="C30" s="150">
        <f>+C31+C37</f>
        <v>313019</v>
      </c>
    </row>
    <row r="31" spans="1:3" s="1" customFormat="1" ht="12" customHeight="1">
      <c r="A31" s="167" t="s">
        <v>97</v>
      </c>
      <c r="B31" s="290" t="s">
        <v>377</v>
      </c>
      <c r="C31" s="164">
        <f>+C32+C33+C34+C35+C36</f>
        <v>310979</v>
      </c>
    </row>
    <row r="32" spans="1:3" s="1" customFormat="1" ht="12" customHeight="1">
      <c r="A32" s="168" t="s">
        <v>100</v>
      </c>
      <c r="B32" s="174" t="s">
        <v>247</v>
      </c>
      <c r="C32" s="155"/>
    </row>
    <row r="33" spans="1:3" s="1" customFormat="1" ht="12" customHeight="1">
      <c r="A33" s="168" t="s">
        <v>101</v>
      </c>
      <c r="B33" s="174" t="s">
        <v>248</v>
      </c>
      <c r="C33" s="155"/>
    </row>
    <row r="34" spans="1:3" s="1" customFormat="1" ht="12" customHeight="1">
      <c r="A34" s="168" t="s">
        <v>102</v>
      </c>
      <c r="B34" s="174" t="s">
        <v>249</v>
      </c>
      <c r="C34" s="155"/>
    </row>
    <row r="35" spans="1:3" s="1" customFormat="1" ht="12" customHeight="1">
      <c r="A35" s="168" t="s">
        <v>103</v>
      </c>
      <c r="B35" s="174" t="s">
        <v>250</v>
      </c>
      <c r="C35" s="155"/>
    </row>
    <row r="36" spans="1:3" s="1" customFormat="1" ht="12" customHeight="1">
      <c r="A36" s="168" t="s">
        <v>203</v>
      </c>
      <c r="B36" s="174" t="s">
        <v>378</v>
      </c>
      <c r="C36" s="155">
        <v>310979</v>
      </c>
    </row>
    <row r="37" spans="1:3" s="1" customFormat="1" ht="12" customHeight="1">
      <c r="A37" s="168" t="s">
        <v>98</v>
      </c>
      <c r="B37" s="175" t="s">
        <v>379</v>
      </c>
      <c r="C37" s="163">
        <f>+C38+C39+C40+C41+C42</f>
        <v>2040</v>
      </c>
    </row>
    <row r="38" spans="1:3" s="1" customFormat="1" ht="12" customHeight="1">
      <c r="A38" s="168" t="s">
        <v>106</v>
      </c>
      <c r="B38" s="174" t="s">
        <v>247</v>
      </c>
      <c r="C38" s="155"/>
    </row>
    <row r="39" spans="1:3" s="1" customFormat="1" ht="12" customHeight="1">
      <c r="A39" s="168" t="s">
        <v>107</v>
      </c>
      <c r="B39" s="174" t="s">
        <v>248</v>
      </c>
      <c r="C39" s="155"/>
    </row>
    <row r="40" spans="1:3" s="1" customFormat="1" ht="12" customHeight="1">
      <c r="A40" s="168" t="s">
        <v>108</v>
      </c>
      <c r="B40" s="174" t="s">
        <v>249</v>
      </c>
      <c r="C40" s="155"/>
    </row>
    <row r="41" spans="1:3" s="1" customFormat="1" ht="12" customHeight="1">
      <c r="A41" s="168" t="s">
        <v>109</v>
      </c>
      <c r="B41" s="176" t="s">
        <v>250</v>
      </c>
      <c r="C41" s="155"/>
    </row>
    <row r="42" spans="1:3" s="1" customFormat="1" ht="12" customHeight="1" thickBot="1">
      <c r="A42" s="169" t="s">
        <v>204</v>
      </c>
      <c r="B42" s="177" t="s">
        <v>380</v>
      </c>
      <c r="C42" s="156">
        <v>2040</v>
      </c>
    </row>
    <row r="43" spans="1:3" s="1" customFormat="1" ht="12" customHeight="1" thickBot="1">
      <c r="A43" s="20" t="s">
        <v>205</v>
      </c>
      <c r="B43" s="291" t="s">
        <v>251</v>
      </c>
      <c r="C43" s="150">
        <f>+C44+C45</f>
        <v>13719</v>
      </c>
    </row>
    <row r="44" spans="1:3" s="1" customFormat="1" ht="12" customHeight="1">
      <c r="A44" s="15" t="s">
        <v>104</v>
      </c>
      <c r="B44" s="187" t="s">
        <v>252</v>
      </c>
      <c r="C44" s="153"/>
    </row>
    <row r="45" spans="1:3" s="1" customFormat="1" ht="12" customHeight="1" thickBot="1">
      <c r="A45" s="12" t="s">
        <v>105</v>
      </c>
      <c r="B45" s="182" t="s">
        <v>256</v>
      </c>
      <c r="C45" s="152">
        <v>13719</v>
      </c>
    </row>
    <row r="46" spans="1:3" s="1" customFormat="1" ht="12" customHeight="1" thickBot="1">
      <c r="A46" s="20" t="s">
        <v>31</v>
      </c>
      <c r="B46" s="291" t="s">
        <v>255</v>
      </c>
      <c r="C46" s="150">
        <f>+C47+C48+C49</f>
        <v>1016</v>
      </c>
    </row>
    <row r="47" spans="1:3" s="1" customFormat="1" ht="12" customHeight="1">
      <c r="A47" s="15" t="s">
        <v>208</v>
      </c>
      <c r="B47" s="187" t="s">
        <v>206</v>
      </c>
      <c r="C47" s="165">
        <v>1016</v>
      </c>
    </row>
    <row r="48" spans="1:3" s="1" customFormat="1" ht="12" customHeight="1">
      <c r="A48" s="13" t="s">
        <v>209</v>
      </c>
      <c r="B48" s="174" t="s">
        <v>207</v>
      </c>
      <c r="C48" s="204"/>
    </row>
    <row r="49" spans="1:3" s="1" customFormat="1" ht="12" customHeight="1" thickBot="1">
      <c r="A49" s="12" t="s">
        <v>313</v>
      </c>
      <c r="B49" s="182" t="s">
        <v>253</v>
      </c>
      <c r="C49" s="157"/>
    </row>
    <row r="50" spans="1:5" s="1" customFormat="1" ht="17.25" customHeight="1" thickBot="1">
      <c r="A50" s="20" t="s">
        <v>210</v>
      </c>
      <c r="B50" s="292" t="s">
        <v>254</v>
      </c>
      <c r="C50" s="205"/>
      <c r="E50" s="42"/>
    </row>
    <row r="51" spans="1:3" s="1" customFormat="1" ht="12" customHeight="1" thickBot="1">
      <c r="A51" s="20" t="s">
        <v>33</v>
      </c>
      <c r="B51" s="23" t="s">
        <v>211</v>
      </c>
      <c r="C51" s="206">
        <f>+C6+C11+C20+C21+C30+C43+C46+C50</f>
        <v>1381704</v>
      </c>
    </row>
    <row r="52" spans="1:3" s="1" customFormat="1" ht="12" customHeight="1" thickBot="1">
      <c r="A52" s="178" t="s">
        <v>34</v>
      </c>
      <c r="B52" s="173" t="s">
        <v>257</v>
      </c>
      <c r="C52" s="207">
        <f>+C53+C59</f>
        <v>40313</v>
      </c>
    </row>
    <row r="53" spans="1:3" s="1" customFormat="1" ht="12" customHeight="1">
      <c r="A53" s="293" t="s">
        <v>156</v>
      </c>
      <c r="B53" s="290" t="s">
        <v>258</v>
      </c>
      <c r="C53" s="208">
        <f>+C54+C55+C56+C57+C58</f>
        <v>40313</v>
      </c>
    </row>
    <row r="54" spans="1:3" s="1" customFormat="1" ht="12" customHeight="1">
      <c r="A54" s="179" t="s">
        <v>273</v>
      </c>
      <c r="B54" s="174" t="s">
        <v>259</v>
      </c>
      <c r="C54" s="204">
        <v>40313</v>
      </c>
    </row>
    <row r="55" spans="1:3" s="1" customFormat="1" ht="12" customHeight="1">
      <c r="A55" s="179" t="s">
        <v>274</v>
      </c>
      <c r="B55" s="174" t="s">
        <v>260</v>
      </c>
      <c r="C55" s="204"/>
    </row>
    <row r="56" spans="1:3" s="1" customFormat="1" ht="12" customHeight="1">
      <c r="A56" s="179" t="s">
        <v>275</v>
      </c>
      <c r="B56" s="174" t="s">
        <v>261</v>
      </c>
      <c r="C56" s="204"/>
    </row>
    <row r="57" spans="1:3" s="1" customFormat="1" ht="12" customHeight="1">
      <c r="A57" s="179" t="s">
        <v>276</v>
      </c>
      <c r="B57" s="174" t="s">
        <v>262</v>
      </c>
      <c r="C57" s="204"/>
    </row>
    <row r="58" spans="1:3" s="1" customFormat="1" ht="12" customHeight="1">
      <c r="A58" s="179" t="s">
        <v>277</v>
      </c>
      <c r="B58" s="174" t="s">
        <v>263</v>
      </c>
      <c r="C58" s="204"/>
    </row>
    <row r="59" spans="1:3" s="1" customFormat="1" ht="12" customHeight="1">
      <c r="A59" s="180" t="s">
        <v>157</v>
      </c>
      <c r="B59" s="175" t="s">
        <v>264</v>
      </c>
      <c r="C59" s="209">
        <f>+C60+C61+C62+C63+C64</f>
        <v>0</v>
      </c>
    </row>
    <row r="60" spans="1:3" s="1" customFormat="1" ht="12" customHeight="1">
      <c r="A60" s="179" t="s">
        <v>278</v>
      </c>
      <c r="B60" s="174" t="s">
        <v>265</v>
      </c>
      <c r="C60" s="204"/>
    </row>
    <row r="61" spans="1:3" s="1" customFormat="1" ht="12" customHeight="1">
      <c r="A61" s="179" t="s">
        <v>279</v>
      </c>
      <c r="B61" s="174" t="s">
        <v>266</v>
      </c>
      <c r="C61" s="204"/>
    </row>
    <row r="62" spans="1:3" s="1" customFormat="1" ht="12" customHeight="1">
      <c r="A62" s="179" t="s">
        <v>280</v>
      </c>
      <c r="B62" s="174" t="s">
        <v>267</v>
      </c>
      <c r="C62" s="204"/>
    </row>
    <row r="63" spans="1:3" s="1" customFormat="1" ht="12" customHeight="1">
      <c r="A63" s="179" t="s">
        <v>281</v>
      </c>
      <c r="B63" s="174" t="s">
        <v>268</v>
      </c>
      <c r="C63" s="204"/>
    </row>
    <row r="64" spans="1:3" s="1" customFormat="1" ht="12" customHeight="1" thickBot="1">
      <c r="A64" s="181" t="s">
        <v>282</v>
      </c>
      <c r="B64" s="182" t="s">
        <v>269</v>
      </c>
      <c r="C64" s="210"/>
    </row>
    <row r="65" spans="1:3" s="1" customFormat="1" ht="12" customHeight="1" thickBot="1">
      <c r="A65" s="183" t="s">
        <v>35</v>
      </c>
      <c r="B65" s="294" t="s">
        <v>270</v>
      </c>
      <c r="C65" s="207">
        <f>+C51+C52</f>
        <v>1422017</v>
      </c>
    </row>
    <row r="66" spans="1:3" s="1" customFormat="1" ht="13.5" customHeight="1" thickBot="1">
      <c r="A66" s="184" t="s">
        <v>36</v>
      </c>
      <c r="B66" s="295" t="s">
        <v>271</v>
      </c>
      <c r="C66" s="218"/>
    </row>
    <row r="67" spans="1:3" s="1" customFormat="1" ht="12" customHeight="1" thickBot="1">
      <c r="A67" s="183" t="s">
        <v>37</v>
      </c>
      <c r="B67" s="294" t="s">
        <v>272</v>
      </c>
      <c r="C67" s="219">
        <f>+C65+C66</f>
        <v>1422017</v>
      </c>
    </row>
    <row r="68" spans="1:3" s="1" customFormat="1" ht="12.75" customHeight="1">
      <c r="A68" s="3"/>
      <c r="B68" s="4"/>
      <c r="C68" s="211"/>
    </row>
    <row r="69" spans="1:3" ht="16.5" customHeight="1">
      <c r="A69" s="666" t="s">
        <v>53</v>
      </c>
      <c r="B69" s="666"/>
      <c r="C69" s="666"/>
    </row>
    <row r="70" spans="1:3" s="224" customFormat="1" ht="16.5" customHeight="1" thickBot="1">
      <c r="A70" s="669" t="s">
        <v>161</v>
      </c>
      <c r="B70" s="669"/>
      <c r="C70" s="116" t="s">
        <v>304</v>
      </c>
    </row>
    <row r="71" spans="1:3" ht="37.5" customHeight="1" thickBot="1">
      <c r="A71" s="24" t="s">
        <v>22</v>
      </c>
      <c r="B71" s="25" t="s">
        <v>54</v>
      </c>
      <c r="C71" s="40" t="s">
        <v>283</v>
      </c>
    </row>
    <row r="72" spans="1:3" s="41" customFormat="1" ht="12" customHeight="1" thickBot="1">
      <c r="A72" s="35">
        <v>1</v>
      </c>
      <c r="B72" s="36">
        <v>2</v>
      </c>
      <c r="C72" s="194">
        <v>3</v>
      </c>
    </row>
    <row r="73" spans="1:3" ht="12" customHeight="1" thickBot="1">
      <c r="A73" s="22" t="s">
        <v>24</v>
      </c>
      <c r="B73" s="29" t="s">
        <v>212</v>
      </c>
      <c r="C73" s="195">
        <f>+C74+C75+C76+C77+C78</f>
        <v>1560214</v>
      </c>
    </row>
    <row r="74" spans="1:3" ht="12" customHeight="1">
      <c r="A74" s="17" t="s">
        <v>110</v>
      </c>
      <c r="B74" s="9" t="s">
        <v>55</v>
      </c>
      <c r="C74" s="654">
        <v>544355</v>
      </c>
    </row>
    <row r="75" spans="1:3" ht="12" customHeight="1">
      <c r="A75" s="13" t="s">
        <v>111</v>
      </c>
      <c r="B75" s="6" t="s">
        <v>213</v>
      </c>
      <c r="C75" s="655">
        <v>110896</v>
      </c>
    </row>
    <row r="76" spans="1:3" ht="12" customHeight="1">
      <c r="A76" s="13" t="s">
        <v>112</v>
      </c>
      <c r="B76" s="6" t="s">
        <v>148</v>
      </c>
      <c r="C76" s="656">
        <v>456064</v>
      </c>
    </row>
    <row r="77" spans="1:3" ht="12" customHeight="1">
      <c r="A77" s="13" t="s">
        <v>113</v>
      </c>
      <c r="B77" s="10" t="s">
        <v>214</v>
      </c>
      <c r="C77" s="203"/>
    </row>
    <row r="78" spans="1:3" ht="12" customHeight="1">
      <c r="A78" s="13" t="s">
        <v>124</v>
      </c>
      <c r="B78" s="19" t="s">
        <v>215</v>
      </c>
      <c r="C78" s="328">
        <v>448899</v>
      </c>
    </row>
    <row r="79" spans="1:3" ht="12" customHeight="1">
      <c r="A79" s="13" t="s">
        <v>114</v>
      </c>
      <c r="B79" s="6" t="s">
        <v>236</v>
      </c>
      <c r="C79" s="203"/>
    </row>
    <row r="80" spans="1:3" ht="12" customHeight="1">
      <c r="A80" s="13" t="s">
        <v>115</v>
      </c>
      <c r="B80" s="118" t="s">
        <v>237</v>
      </c>
      <c r="C80" s="203">
        <v>258212</v>
      </c>
    </row>
    <row r="81" spans="1:3" ht="12" customHeight="1">
      <c r="A81" s="13" t="s">
        <v>125</v>
      </c>
      <c r="B81" s="118" t="s">
        <v>284</v>
      </c>
      <c r="C81" s="203">
        <v>161632</v>
      </c>
    </row>
    <row r="82" spans="1:3" ht="12" customHeight="1">
      <c r="A82" s="13" t="s">
        <v>126</v>
      </c>
      <c r="B82" s="119" t="s">
        <v>238</v>
      </c>
      <c r="C82" s="203">
        <v>29055</v>
      </c>
    </row>
    <row r="83" spans="1:3" ht="12" customHeight="1">
      <c r="A83" s="12" t="s">
        <v>127</v>
      </c>
      <c r="B83" s="120" t="s">
        <v>239</v>
      </c>
      <c r="C83" s="203"/>
    </row>
    <row r="84" spans="1:3" ht="12" customHeight="1">
      <c r="A84" s="13" t="s">
        <v>128</v>
      </c>
      <c r="B84" s="120" t="s">
        <v>240</v>
      </c>
      <c r="C84" s="203"/>
    </row>
    <row r="85" spans="1:3" ht="12" customHeight="1" thickBot="1">
      <c r="A85" s="18" t="s">
        <v>130</v>
      </c>
      <c r="B85" s="121" t="s">
        <v>241</v>
      </c>
      <c r="C85" s="212"/>
    </row>
    <row r="86" spans="1:3" ht="12" customHeight="1" thickBot="1">
      <c r="A86" s="20" t="s">
        <v>25</v>
      </c>
      <c r="B86" s="28" t="s">
        <v>314</v>
      </c>
      <c r="C86" s="196">
        <f>+C87+C88+C89</f>
        <v>19064</v>
      </c>
    </row>
    <row r="87" spans="1:3" ht="12" customHeight="1">
      <c r="A87" s="15" t="s">
        <v>116</v>
      </c>
      <c r="B87" s="6" t="s">
        <v>285</v>
      </c>
      <c r="C87" s="202">
        <v>8624</v>
      </c>
    </row>
    <row r="88" spans="1:3" ht="12" customHeight="1">
      <c r="A88" s="15" t="s">
        <v>117</v>
      </c>
      <c r="B88" s="11" t="s">
        <v>216</v>
      </c>
      <c r="C88" s="198"/>
    </row>
    <row r="89" spans="1:3" ht="12" customHeight="1">
      <c r="A89" s="15" t="s">
        <v>118</v>
      </c>
      <c r="B89" s="174" t="s">
        <v>315</v>
      </c>
      <c r="C89" s="151">
        <v>10440</v>
      </c>
    </row>
    <row r="90" spans="1:3" ht="12" customHeight="1">
      <c r="A90" s="15" t="s">
        <v>119</v>
      </c>
      <c r="B90" s="174" t="s">
        <v>381</v>
      </c>
      <c r="C90" s="151"/>
    </row>
    <row r="91" spans="1:3" ht="12" customHeight="1">
      <c r="A91" s="15" t="s">
        <v>120</v>
      </c>
      <c r="B91" s="174" t="s">
        <v>316</v>
      </c>
      <c r="C91" s="151">
        <v>10440</v>
      </c>
    </row>
    <row r="92" spans="1:3" ht="15.75">
      <c r="A92" s="15" t="s">
        <v>129</v>
      </c>
      <c r="B92" s="174" t="s">
        <v>317</v>
      </c>
      <c r="C92" s="151"/>
    </row>
    <row r="93" spans="1:3" ht="12" customHeight="1">
      <c r="A93" s="15" t="s">
        <v>131</v>
      </c>
      <c r="B93" s="296" t="s">
        <v>288</v>
      </c>
      <c r="C93" s="151"/>
    </row>
    <row r="94" spans="1:3" ht="12" customHeight="1">
      <c r="A94" s="15" t="s">
        <v>217</v>
      </c>
      <c r="B94" s="296" t="s">
        <v>289</v>
      </c>
      <c r="C94" s="151"/>
    </row>
    <row r="95" spans="1:3" ht="12" customHeight="1">
      <c r="A95" s="15" t="s">
        <v>218</v>
      </c>
      <c r="B95" s="296" t="s">
        <v>287</v>
      </c>
      <c r="C95" s="151"/>
    </row>
    <row r="96" spans="1:3" ht="24" customHeight="1" thickBot="1">
      <c r="A96" s="12" t="s">
        <v>219</v>
      </c>
      <c r="B96" s="297" t="s">
        <v>286</v>
      </c>
      <c r="C96" s="154"/>
    </row>
    <row r="97" spans="1:3" ht="12" customHeight="1" thickBot="1">
      <c r="A97" s="20" t="s">
        <v>26</v>
      </c>
      <c r="B97" s="112" t="s">
        <v>318</v>
      </c>
      <c r="C97" s="196">
        <f>+C98+C99</f>
        <v>0</v>
      </c>
    </row>
    <row r="98" spans="1:3" ht="12" customHeight="1">
      <c r="A98" s="15" t="s">
        <v>90</v>
      </c>
      <c r="B98" s="8" t="s">
        <v>65</v>
      </c>
      <c r="C98" s="202"/>
    </row>
    <row r="99" spans="1:3" ht="12" customHeight="1" thickBot="1">
      <c r="A99" s="16" t="s">
        <v>91</v>
      </c>
      <c r="B99" s="11" t="s">
        <v>66</v>
      </c>
      <c r="C99" s="203"/>
    </row>
    <row r="100" spans="1:3" s="172" customFormat="1" ht="12" customHeight="1" thickBot="1">
      <c r="A100" s="178" t="s">
        <v>27</v>
      </c>
      <c r="B100" s="173" t="s">
        <v>290</v>
      </c>
      <c r="C100" s="308"/>
    </row>
    <row r="101" spans="1:3" ht="12" customHeight="1" thickBot="1">
      <c r="A101" s="170" t="s">
        <v>28</v>
      </c>
      <c r="B101" s="171" t="s">
        <v>165</v>
      </c>
      <c r="C101" s="195">
        <f>+C73+C86+C97+C100</f>
        <v>1579278</v>
      </c>
    </row>
    <row r="102" spans="1:3" ht="12" customHeight="1" thickBot="1">
      <c r="A102" s="178" t="s">
        <v>29</v>
      </c>
      <c r="B102" s="173" t="s">
        <v>382</v>
      </c>
      <c r="C102" s="196">
        <f>+C103+C111</f>
        <v>0</v>
      </c>
    </row>
    <row r="103" spans="1:3" ht="12" customHeight="1" thickBot="1">
      <c r="A103" s="193" t="s">
        <v>97</v>
      </c>
      <c r="B103" s="298" t="s">
        <v>389</v>
      </c>
      <c r="C103" s="311">
        <f>+C104+C105+C106+C107+C108+C109+C110</f>
        <v>0</v>
      </c>
    </row>
    <row r="104" spans="1:3" ht="12" customHeight="1">
      <c r="A104" s="186" t="s">
        <v>100</v>
      </c>
      <c r="B104" s="187" t="s">
        <v>291</v>
      </c>
      <c r="C104" s="220"/>
    </row>
    <row r="105" spans="1:3" ht="12" customHeight="1">
      <c r="A105" s="179" t="s">
        <v>101</v>
      </c>
      <c r="B105" s="174" t="s">
        <v>292</v>
      </c>
      <c r="C105" s="221"/>
    </row>
    <row r="106" spans="1:3" ht="12" customHeight="1">
      <c r="A106" s="179" t="s">
        <v>102</v>
      </c>
      <c r="B106" s="174" t="s">
        <v>293</v>
      </c>
      <c r="C106" s="221"/>
    </row>
    <row r="107" spans="1:3" ht="12" customHeight="1">
      <c r="A107" s="179" t="s">
        <v>103</v>
      </c>
      <c r="B107" s="174" t="s">
        <v>294</v>
      </c>
      <c r="C107" s="221"/>
    </row>
    <row r="108" spans="1:3" ht="12" customHeight="1">
      <c r="A108" s="179" t="s">
        <v>203</v>
      </c>
      <c r="B108" s="174" t="s">
        <v>295</v>
      </c>
      <c r="C108" s="221"/>
    </row>
    <row r="109" spans="1:3" ht="12" customHeight="1">
      <c r="A109" s="179" t="s">
        <v>220</v>
      </c>
      <c r="B109" s="174" t="s">
        <v>296</v>
      </c>
      <c r="C109" s="221"/>
    </row>
    <row r="110" spans="1:3" ht="12" customHeight="1" thickBot="1">
      <c r="A110" s="188" t="s">
        <v>221</v>
      </c>
      <c r="B110" s="189" t="s">
        <v>297</v>
      </c>
      <c r="C110" s="222"/>
    </row>
    <row r="111" spans="1:3" ht="12" customHeight="1" thickBot="1">
      <c r="A111" s="193" t="s">
        <v>98</v>
      </c>
      <c r="B111" s="298" t="s">
        <v>390</v>
      </c>
      <c r="C111" s="311">
        <f>+C112+C113+C114+C115+C116+C117+C118+C119</f>
        <v>0</v>
      </c>
    </row>
    <row r="112" spans="1:3" ht="12" customHeight="1">
      <c r="A112" s="186" t="s">
        <v>106</v>
      </c>
      <c r="B112" s="187" t="s">
        <v>291</v>
      </c>
      <c r="C112" s="220"/>
    </row>
    <row r="113" spans="1:3" ht="12" customHeight="1">
      <c r="A113" s="179" t="s">
        <v>107</v>
      </c>
      <c r="B113" s="174" t="s">
        <v>298</v>
      </c>
      <c r="C113" s="221"/>
    </row>
    <row r="114" spans="1:3" ht="12" customHeight="1">
      <c r="A114" s="179" t="s">
        <v>108</v>
      </c>
      <c r="B114" s="174" t="s">
        <v>293</v>
      </c>
      <c r="C114" s="221"/>
    </row>
    <row r="115" spans="1:3" ht="12" customHeight="1">
      <c r="A115" s="179" t="s">
        <v>109</v>
      </c>
      <c r="B115" s="174" t="s">
        <v>294</v>
      </c>
      <c r="C115" s="221"/>
    </row>
    <row r="116" spans="1:3" ht="12" customHeight="1">
      <c r="A116" s="179" t="s">
        <v>204</v>
      </c>
      <c r="B116" s="174" t="s">
        <v>295</v>
      </c>
      <c r="C116" s="221"/>
    </row>
    <row r="117" spans="1:3" ht="12" customHeight="1">
      <c r="A117" s="179" t="s">
        <v>222</v>
      </c>
      <c r="B117" s="174" t="s">
        <v>299</v>
      </c>
      <c r="C117" s="221"/>
    </row>
    <row r="118" spans="1:3" ht="12" customHeight="1">
      <c r="A118" s="179" t="s">
        <v>223</v>
      </c>
      <c r="B118" s="174" t="s">
        <v>297</v>
      </c>
      <c r="C118" s="221"/>
    </row>
    <row r="119" spans="1:3" ht="12" customHeight="1" thickBot="1">
      <c r="A119" s="188" t="s">
        <v>224</v>
      </c>
      <c r="B119" s="189" t="s">
        <v>385</v>
      </c>
      <c r="C119" s="222"/>
    </row>
    <row r="120" spans="1:3" ht="12" customHeight="1" thickBot="1">
      <c r="A120" s="178" t="s">
        <v>30</v>
      </c>
      <c r="B120" s="294" t="s">
        <v>300</v>
      </c>
      <c r="C120" s="213">
        <f>+C101+C102</f>
        <v>1579278</v>
      </c>
    </row>
    <row r="121" spans="1:9" ht="15" customHeight="1" thickBot="1">
      <c r="A121" s="178" t="s">
        <v>31</v>
      </c>
      <c r="B121" s="294" t="s">
        <v>301</v>
      </c>
      <c r="C121" s="214"/>
      <c r="F121" s="42"/>
      <c r="G121" s="113"/>
      <c r="H121" s="113"/>
      <c r="I121" s="113"/>
    </row>
    <row r="122" spans="1:3" s="1" customFormat="1" ht="12.75" customHeight="1" thickBot="1">
      <c r="A122" s="190" t="s">
        <v>32</v>
      </c>
      <c r="B122" s="295" t="s">
        <v>302</v>
      </c>
      <c r="C122" s="207">
        <f>+C120+C121</f>
        <v>1579278</v>
      </c>
    </row>
    <row r="123" spans="1:3" ht="7.5" customHeight="1">
      <c r="A123" s="299"/>
      <c r="B123" s="299"/>
      <c r="C123" s="300"/>
    </row>
    <row r="124" spans="1:3" ht="15.75">
      <c r="A124" s="670" t="s">
        <v>168</v>
      </c>
      <c r="B124" s="670"/>
      <c r="C124" s="670"/>
    </row>
    <row r="125" spans="1:3" ht="15" customHeight="1" thickBot="1">
      <c r="A125" s="668" t="s">
        <v>162</v>
      </c>
      <c r="B125" s="668"/>
      <c r="C125" s="217" t="s">
        <v>304</v>
      </c>
    </row>
    <row r="126" spans="1:4" ht="13.5" customHeight="1" thickBot="1">
      <c r="A126" s="20">
        <v>1</v>
      </c>
      <c r="B126" s="28" t="s">
        <v>231</v>
      </c>
      <c r="C126" s="215">
        <f>+C51-C101</f>
        <v>-197574</v>
      </c>
      <c r="D126" s="115"/>
    </row>
    <row r="127" spans="1:3" ht="7.5" customHeight="1">
      <c r="A127" s="299"/>
      <c r="B127" s="299"/>
      <c r="C127" s="300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2. mell. a .../...(.....) önk. rendelethez 
1.2. melléklet a 4/2013. (II.15.) önk.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I127"/>
  <sheetViews>
    <sheetView zoomScale="120" zoomScaleNormal="120" zoomScaleSheetLayoutView="100" zoomScalePageLayoutView="0" workbookViewId="0" topLeftCell="A1">
      <selection activeCell="C98" sqref="C98"/>
    </sheetView>
  </sheetViews>
  <sheetFormatPr defaultColWidth="9.00390625" defaultRowHeight="12.75"/>
  <cols>
    <col min="1" max="1" width="9.00390625" style="306" customWidth="1"/>
    <col min="2" max="2" width="91.625" style="306" customWidth="1"/>
    <col min="3" max="3" width="21.625" style="307" customWidth="1"/>
    <col min="4" max="4" width="9.00390625" style="39" customWidth="1"/>
    <col min="5" max="16384" width="9.375" style="39" customWidth="1"/>
  </cols>
  <sheetData>
    <row r="1" spans="1:3" ht="15.75" customHeight="1">
      <c r="A1" s="666" t="s">
        <v>21</v>
      </c>
      <c r="B1" s="666"/>
      <c r="C1" s="666"/>
    </row>
    <row r="2" spans="1:3" ht="15.75" customHeight="1" thickBot="1">
      <c r="A2" s="668" t="s">
        <v>160</v>
      </c>
      <c r="B2" s="668"/>
      <c r="C2" s="217" t="s">
        <v>304</v>
      </c>
    </row>
    <row r="3" spans="1:3" ht="37.5" customHeight="1" thickBot="1">
      <c r="A3" s="24" t="s">
        <v>75</v>
      </c>
      <c r="B3" s="25" t="s">
        <v>23</v>
      </c>
      <c r="C3" s="40" t="s">
        <v>283</v>
      </c>
    </row>
    <row r="4" spans="1:3" s="41" customFormat="1" ht="12" customHeight="1" thickBot="1">
      <c r="A4" s="35">
        <v>1</v>
      </c>
      <c r="B4" s="36">
        <v>2</v>
      </c>
      <c r="C4" s="37">
        <v>3</v>
      </c>
    </row>
    <row r="5" spans="1:3" s="1" customFormat="1" ht="12" customHeight="1" thickBot="1">
      <c r="A5" s="22" t="s">
        <v>24</v>
      </c>
      <c r="B5" s="21" t="s">
        <v>174</v>
      </c>
      <c r="C5" s="195">
        <f>+C6+C11+C20</f>
        <v>364538</v>
      </c>
    </row>
    <row r="6" spans="1:3" s="1" customFormat="1" ht="12" customHeight="1" thickBot="1">
      <c r="A6" s="20" t="s">
        <v>25</v>
      </c>
      <c r="B6" s="173" t="s">
        <v>375</v>
      </c>
      <c r="C6" s="150">
        <f>+C7+C8+C9+C10</f>
        <v>287091</v>
      </c>
    </row>
    <row r="7" spans="1:3" s="1" customFormat="1" ht="12" customHeight="1">
      <c r="A7" s="13" t="s">
        <v>116</v>
      </c>
      <c r="B7" s="288" t="s">
        <v>62</v>
      </c>
      <c r="C7" s="151">
        <v>279191</v>
      </c>
    </row>
    <row r="8" spans="1:3" s="1" customFormat="1" ht="12" customHeight="1">
      <c r="A8" s="13" t="s">
        <v>117</v>
      </c>
      <c r="B8" s="187" t="s">
        <v>88</v>
      </c>
      <c r="C8" s="151"/>
    </row>
    <row r="9" spans="1:3" s="1" customFormat="1" ht="12" customHeight="1">
      <c r="A9" s="13" t="s">
        <v>118</v>
      </c>
      <c r="B9" s="187" t="s">
        <v>175</v>
      </c>
      <c r="C9" s="151">
        <v>7800</v>
      </c>
    </row>
    <row r="10" spans="1:3" s="1" customFormat="1" ht="12" customHeight="1" thickBot="1">
      <c r="A10" s="13" t="s">
        <v>119</v>
      </c>
      <c r="B10" s="289" t="s">
        <v>176</v>
      </c>
      <c r="C10" s="151">
        <v>100</v>
      </c>
    </row>
    <row r="11" spans="1:3" s="1" customFormat="1" ht="12" customHeight="1" thickBot="1">
      <c r="A11" s="20" t="s">
        <v>26</v>
      </c>
      <c r="B11" s="21" t="s">
        <v>177</v>
      </c>
      <c r="C11" s="196">
        <f>+C12+C13+C14+C15+C16+C17+C18+C19</f>
        <v>77447</v>
      </c>
    </row>
    <row r="12" spans="1:3" s="1" customFormat="1" ht="12" customHeight="1">
      <c r="A12" s="17" t="s">
        <v>90</v>
      </c>
      <c r="B12" s="9" t="s">
        <v>182</v>
      </c>
      <c r="C12" s="197">
        <v>9586</v>
      </c>
    </row>
    <row r="13" spans="1:3" s="1" customFormat="1" ht="12" customHeight="1">
      <c r="A13" s="13" t="s">
        <v>91</v>
      </c>
      <c r="B13" s="6" t="s">
        <v>183</v>
      </c>
      <c r="C13" s="198">
        <v>225</v>
      </c>
    </row>
    <row r="14" spans="1:3" s="1" customFormat="1" ht="12" customHeight="1">
      <c r="A14" s="13" t="s">
        <v>92</v>
      </c>
      <c r="B14" s="6" t="s">
        <v>184</v>
      </c>
      <c r="C14" s="198">
        <v>59027</v>
      </c>
    </row>
    <row r="15" spans="1:3" s="1" customFormat="1" ht="12" customHeight="1">
      <c r="A15" s="13" t="s">
        <v>93</v>
      </c>
      <c r="B15" s="6" t="s">
        <v>185</v>
      </c>
      <c r="C15" s="198"/>
    </row>
    <row r="16" spans="1:3" s="1" customFormat="1" ht="12" customHeight="1">
      <c r="A16" s="12" t="s">
        <v>178</v>
      </c>
      <c r="B16" s="5" t="s">
        <v>186</v>
      </c>
      <c r="C16" s="199"/>
    </row>
    <row r="17" spans="1:3" s="1" customFormat="1" ht="12" customHeight="1">
      <c r="A17" s="13" t="s">
        <v>179</v>
      </c>
      <c r="B17" s="6" t="s">
        <v>244</v>
      </c>
      <c r="C17" s="198">
        <v>2673</v>
      </c>
    </row>
    <row r="18" spans="1:3" s="1" customFormat="1" ht="12" customHeight="1">
      <c r="A18" s="13" t="s">
        <v>180</v>
      </c>
      <c r="B18" s="6" t="s">
        <v>187</v>
      </c>
      <c r="C18" s="198"/>
    </row>
    <row r="19" spans="1:3" s="1" customFormat="1" ht="12" customHeight="1" thickBot="1">
      <c r="A19" s="14" t="s">
        <v>181</v>
      </c>
      <c r="B19" s="7" t="s">
        <v>188</v>
      </c>
      <c r="C19" s="200">
        <v>5936</v>
      </c>
    </row>
    <row r="20" spans="1:3" s="1" customFormat="1" ht="12" customHeight="1" thickBot="1">
      <c r="A20" s="20" t="s">
        <v>189</v>
      </c>
      <c r="B20" s="21" t="s">
        <v>245</v>
      </c>
      <c r="C20" s="201"/>
    </row>
    <row r="21" spans="1:3" s="1" customFormat="1" ht="12" customHeight="1" thickBot="1">
      <c r="A21" s="20" t="s">
        <v>28</v>
      </c>
      <c r="B21" s="21" t="s">
        <v>191</v>
      </c>
      <c r="C21" s="196">
        <f>+C22+C23+C24+C25+C26+C27+C28+C29</f>
        <v>4500</v>
      </c>
    </row>
    <row r="22" spans="1:3" s="1" customFormat="1" ht="12" customHeight="1">
      <c r="A22" s="15" t="s">
        <v>94</v>
      </c>
      <c r="B22" s="8" t="s">
        <v>197</v>
      </c>
      <c r="C22" s="202"/>
    </row>
    <row r="23" spans="1:3" s="1" customFormat="1" ht="12" customHeight="1">
      <c r="A23" s="13" t="s">
        <v>95</v>
      </c>
      <c r="B23" s="6" t="s">
        <v>198</v>
      </c>
      <c r="C23" s="198"/>
    </row>
    <row r="24" spans="1:3" s="1" customFormat="1" ht="12" customHeight="1">
      <c r="A24" s="13" t="s">
        <v>96</v>
      </c>
      <c r="B24" s="6" t="s">
        <v>199</v>
      </c>
      <c r="C24" s="198"/>
    </row>
    <row r="25" spans="1:3" s="1" customFormat="1" ht="12" customHeight="1">
      <c r="A25" s="16" t="s">
        <v>192</v>
      </c>
      <c r="B25" s="6" t="s">
        <v>99</v>
      </c>
      <c r="C25" s="203"/>
    </row>
    <row r="26" spans="1:3" s="1" customFormat="1" ht="12" customHeight="1">
      <c r="A26" s="16" t="s">
        <v>193</v>
      </c>
      <c r="B26" s="6" t="s">
        <v>200</v>
      </c>
      <c r="C26" s="203"/>
    </row>
    <row r="27" spans="1:3" s="1" customFormat="1" ht="12" customHeight="1">
      <c r="A27" s="13" t="s">
        <v>194</v>
      </c>
      <c r="B27" s="6" t="s">
        <v>201</v>
      </c>
      <c r="C27" s="198"/>
    </row>
    <row r="28" spans="1:3" s="1" customFormat="1" ht="12" customHeight="1">
      <c r="A28" s="13" t="s">
        <v>195</v>
      </c>
      <c r="B28" s="6" t="s">
        <v>246</v>
      </c>
      <c r="C28" s="204"/>
    </row>
    <row r="29" spans="1:3" s="1" customFormat="1" ht="12" customHeight="1" thickBot="1">
      <c r="A29" s="13" t="s">
        <v>196</v>
      </c>
      <c r="B29" s="11" t="s">
        <v>202</v>
      </c>
      <c r="C29" s="204">
        <v>4500</v>
      </c>
    </row>
    <row r="30" spans="1:3" s="1" customFormat="1" ht="12" customHeight="1" thickBot="1">
      <c r="A30" s="166" t="s">
        <v>29</v>
      </c>
      <c r="B30" s="21" t="s">
        <v>376</v>
      </c>
      <c r="C30" s="150">
        <f>+C31+C37</f>
        <v>326754</v>
      </c>
    </row>
    <row r="31" spans="1:3" s="1" customFormat="1" ht="12" customHeight="1">
      <c r="A31" s="167" t="s">
        <v>97</v>
      </c>
      <c r="B31" s="290" t="s">
        <v>377</v>
      </c>
      <c r="C31" s="164">
        <f>+C32+C33+C34+C35+C36</f>
        <v>68023</v>
      </c>
    </row>
    <row r="32" spans="1:3" s="1" customFormat="1" ht="12" customHeight="1">
      <c r="A32" s="168" t="s">
        <v>100</v>
      </c>
      <c r="B32" s="174" t="s">
        <v>247</v>
      </c>
      <c r="C32" s="155"/>
    </row>
    <row r="33" spans="1:3" s="1" customFormat="1" ht="12" customHeight="1">
      <c r="A33" s="168" t="s">
        <v>101</v>
      </c>
      <c r="B33" s="174" t="s">
        <v>248</v>
      </c>
      <c r="C33" s="155"/>
    </row>
    <row r="34" spans="1:3" s="1" customFormat="1" ht="12" customHeight="1">
      <c r="A34" s="168" t="s">
        <v>102</v>
      </c>
      <c r="B34" s="174" t="s">
        <v>249</v>
      </c>
      <c r="C34" s="155"/>
    </row>
    <row r="35" spans="1:3" s="1" customFormat="1" ht="12" customHeight="1">
      <c r="A35" s="168" t="s">
        <v>103</v>
      </c>
      <c r="B35" s="174" t="s">
        <v>250</v>
      </c>
      <c r="C35" s="662">
        <v>68023</v>
      </c>
    </row>
    <row r="36" spans="1:3" s="1" customFormat="1" ht="12" customHeight="1">
      <c r="A36" s="168" t="s">
        <v>203</v>
      </c>
      <c r="B36" s="174" t="s">
        <v>378</v>
      </c>
      <c r="C36" s="155"/>
    </row>
    <row r="37" spans="1:3" s="1" customFormat="1" ht="12" customHeight="1">
      <c r="A37" s="168" t="s">
        <v>98</v>
      </c>
      <c r="B37" s="175" t="s">
        <v>379</v>
      </c>
      <c r="C37" s="163">
        <f>+C38+C39+C40+C41+C42</f>
        <v>258731</v>
      </c>
    </row>
    <row r="38" spans="1:3" s="1" customFormat="1" ht="12" customHeight="1">
      <c r="A38" s="168" t="s">
        <v>106</v>
      </c>
      <c r="B38" s="174" t="s">
        <v>247</v>
      </c>
      <c r="C38" s="155"/>
    </row>
    <row r="39" spans="1:3" s="1" customFormat="1" ht="12" customHeight="1">
      <c r="A39" s="168" t="s">
        <v>107</v>
      </c>
      <c r="B39" s="174" t="s">
        <v>248</v>
      </c>
      <c r="C39" s="155"/>
    </row>
    <row r="40" spans="1:3" s="1" customFormat="1" ht="12" customHeight="1">
      <c r="A40" s="168" t="s">
        <v>108</v>
      </c>
      <c r="B40" s="174" t="s">
        <v>249</v>
      </c>
      <c r="C40" s="155"/>
    </row>
    <row r="41" spans="1:3" s="1" customFormat="1" ht="12" customHeight="1">
      <c r="A41" s="168" t="s">
        <v>109</v>
      </c>
      <c r="B41" s="176" t="s">
        <v>250</v>
      </c>
      <c r="C41" s="155">
        <v>258731</v>
      </c>
    </row>
    <row r="42" spans="1:3" s="1" customFormat="1" ht="12" customHeight="1" thickBot="1">
      <c r="A42" s="169" t="s">
        <v>204</v>
      </c>
      <c r="B42" s="177" t="s">
        <v>380</v>
      </c>
      <c r="C42" s="156"/>
    </row>
    <row r="43" spans="1:3" s="1" customFormat="1" ht="12" customHeight="1" thickBot="1">
      <c r="A43" s="20" t="s">
        <v>205</v>
      </c>
      <c r="B43" s="291" t="s">
        <v>251</v>
      </c>
      <c r="C43" s="150">
        <f>+C44+C45</f>
        <v>600</v>
      </c>
    </row>
    <row r="44" spans="1:3" s="1" customFormat="1" ht="12" customHeight="1">
      <c r="A44" s="15" t="s">
        <v>104</v>
      </c>
      <c r="B44" s="187" t="s">
        <v>252</v>
      </c>
      <c r="C44" s="153">
        <v>600</v>
      </c>
    </row>
    <row r="45" spans="1:3" s="1" customFormat="1" ht="12" customHeight="1" thickBot="1">
      <c r="A45" s="12" t="s">
        <v>105</v>
      </c>
      <c r="B45" s="182" t="s">
        <v>256</v>
      </c>
      <c r="C45" s="152"/>
    </row>
    <row r="46" spans="1:3" s="1" customFormat="1" ht="12" customHeight="1" thickBot="1">
      <c r="A46" s="20" t="s">
        <v>31</v>
      </c>
      <c r="B46" s="291" t="s">
        <v>255</v>
      </c>
      <c r="C46" s="150">
        <f>+C47+C48+C49</f>
        <v>36000</v>
      </c>
    </row>
    <row r="47" spans="1:3" s="1" customFormat="1" ht="12" customHeight="1">
      <c r="A47" s="15" t="s">
        <v>208</v>
      </c>
      <c r="B47" s="187" t="s">
        <v>206</v>
      </c>
      <c r="C47" s="165">
        <v>36000</v>
      </c>
    </row>
    <row r="48" spans="1:3" s="1" customFormat="1" ht="12" customHeight="1">
      <c r="A48" s="13" t="s">
        <v>209</v>
      </c>
      <c r="B48" s="174" t="s">
        <v>207</v>
      </c>
      <c r="C48" s="204"/>
    </row>
    <row r="49" spans="1:3" s="1" customFormat="1" ht="12" customHeight="1" thickBot="1">
      <c r="A49" s="12" t="s">
        <v>313</v>
      </c>
      <c r="B49" s="182" t="s">
        <v>253</v>
      </c>
      <c r="C49" s="157"/>
    </row>
    <row r="50" spans="1:5" s="1" customFormat="1" ht="17.25" customHeight="1" thickBot="1">
      <c r="A50" s="20" t="s">
        <v>210</v>
      </c>
      <c r="B50" s="292" t="s">
        <v>254</v>
      </c>
      <c r="C50" s="205"/>
      <c r="E50" s="42"/>
    </row>
    <row r="51" spans="1:3" s="1" customFormat="1" ht="12" customHeight="1" thickBot="1">
      <c r="A51" s="20" t="s">
        <v>33</v>
      </c>
      <c r="B51" s="23" t="s">
        <v>211</v>
      </c>
      <c r="C51" s="206">
        <f>+C6+C11+C20+C21+C30+C43+C46+C50</f>
        <v>732392</v>
      </c>
    </row>
    <row r="52" spans="1:3" s="1" customFormat="1" ht="12" customHeight="1" thickBot="1">
      <c r="A52" s="178" t="s">
        <v>34</v>
      </c>
      <c r="B52" s="173" t="s">
        <v>257</v>
      </c>
      <c r="C52" s="207">
        <f>+C53+C59</f>
        <v>402777</v>
      </c>
    </row>
    <row r="53" spans="1:3" s="1" customFormat="1" ht="12" customHeight="1">
      <c r="A53" s="293" t="s">
        <v>156</v>
      </c>
      <c r="B53" s="290" t="s">
        <v>258</v>
      </c>
      <c r="C53" s="208">
        <f>+C54+C55+C56+C57+C58</f>
        <v>0</v>
      </c>
    </row>
    <row r="54" spans="1:3" s="1" customFormat="1" ht="12" customHeight="1">
      <c r="A54" s="179" t="s">
        <v>273</v>
      </c>
      <c r="B54" s="174" t="s">
        <v>259</v>
      </c>
      <c r="C54" s="204"/>
    </row>
    <row r="55" spans="1:3" s="1" customFormat="1" ht="12" customHeight="1">
      <c r="A55" s="179" t="s">
        <v>274</v>
      </c>
      <c r="B55" s="174" t="s">
        <v>260</v>
      </c>
      <c r="C55" s="204"/>
    </row>
    <row r="56" spans="1:3" s="1" customFormat="1" ht="12" customHeight="1">
      <c r="A56" s="179" t="s">
        <v>275</v>
      </c>
      <c r="B56" s="174" t="s">
        <v>261</v>
      </c>
      <c r="C56" s="204"/>
    </row>
    <row r="57" spans="1:3" s="1" customFormat="1" ht="12" customHeight="1">
      <c r="A57" s="179" t="s">
        <v>276</v>
      </c>
      <c r="B57" s="174" t="s">
        <v>262</v>
      </c>
      <c r="C57" s="204"/>
    </row>
    <row r="58" spans="1:3" s="1" customFormat="1" ht="12" customHeight="1">
      <c r="A58" s="179" t="s">
        <v>277</v>
      </c>
      <c r="B58" s="174" t="s">
        <v>263</v>
      </c>
      <c r="C58" s="204"/>
    </row>
    <row r="59" spans="1:3" s="1" customFormat="1" ht="12" customHeight="1">
      <c r="A59" s="180" t="s">
        <v>157</v>
      </c>
      <c r="B59" s="175" t="s">
        <v>264</v>
      </c>
      <c r="C59" s="209">
        <f>+C60+C61+C62+C63+C64</f>
        <v>402777</v>
      </c>
    </row>
    <row r="60" spans="1:3" s="1" customFormat="1" ht="12" customHeight="1">
      <c r="A60" s="179" t="s">
        <v>278</v>
      </c>
      <c r="B60" s="174" t="s">
        <v>265</v>
      </c>
      <c r="C60" s="655">
        <v>390055</v>
      </c>
    </row>
    <row r="61" spans="1:3" s="1" customFormat="1" ht="12" customHeight="1">
      <c r="A61" s="179" t="s">
        <v>279</v>
      </c>
      <c r="B61" s="174" t="s">
        <v>266</v>
      </c>
      <c r="C61" s="204"/>
    </row>
    <row r="62" spans="1:3" s="1" customFormat="1" ht="12" customHeight="1">
      <c r="A62" s="179" t="s">
        <v>280</v>
      </c>
      <c r="B62" s="174" t="s">
        <v>267</v>
      </c>
      <c r="C62" s="655">
        <v>12722</v>
      </c>
    </row>
    <row r="63" spans="1:3" s="1" customFormat="1" ht="12" customHeight="1">
      <c r="A63" s="179" t="s">
        <v>281</v>
      </c>
      <c r="B63" s="174" t="s">
        <v>268</v>
      </c>
      <c r="C63" s="204"/>
    </row>
    <row r="64" spans="1:3" s="1" customFormat="1" ht="12" customHeight="1" thickBot="1">
      <c r="A64" s="181" t="s">
        <v>282</v>
      </c>
      <c r="B64" s="182" t="s">
        <v>269</v>
      </c>
      <c r="C64" s="210"/>
    </row>
    <row r="65" spans="1:3" s="1" customFormat="1" ht="12" customHeight="1" thickBot="1">
      <c r="A65" s="183" t="s">
        <v>35</v>
      </c>
      <c r="B65" s="294" t="s">
        <v>270</v>
      </c>
      <c r="C65" s="207">
        <f>+C51+C52</f>
        <v>1135169</v>
      </c>
    </row>
    <row r="66" spans="1:3" s="1" customFormat="1" ht="13.5" customHeight="1" thickBot="1">
      <c r="A66" s="184" t="s">
        <v>36</v>
      </c>
      <c r="B66" s="295" t="s">
        <v>271</v>
      </c>
      <c r="C66" s="218"/>
    </row>
    <row r="67" spans="1:3" s="1" customFormat="1" ht="12" customHeight="1" thickBot="1">
      <c r="A67" s="183" t="s">
        <v>37</v>
      </c>
      <c r="B67" s="294" t="s">
        <v>272</v>
      </c>
      <c r="C67" s="219">
        <f>+C65+C66</f>
        <v>1135169</v>
      </c>
    </row>
    <row r="68" spans="1:3" s="1" customFormat="1" ht="12.75" customHeight="1">
      <c r="A68" s="3"/>
      <c r="B68" s="4"/>
      <c r="C68" s="211"/>
    </row>
    <row r="69" spans="1:3" ht="16.5" customHeight="1">
      <c r="A69" s="666" t="s">
        <v>53</v>
      </c>
      <c r="B69" s="666"/>
      <c r="C69" s="666"/>
    </row>
    <row r="70" spans="1:3" s="224" customFormat="1" ht="16.5" customHeight="1" thickBot="1">
      <c r="A70" s="669" t="s">
        <v>161</v>
      </c>
      <c r="B70" s="669"/>
      <c r="C70" s="116" t="s">
        <v>304</v>
      </c>
    </row>
    <row r="71" spans="1:3" ht="37.5" customHeight="1" thickBot="1">
      <c r="A71" s="24" t="s">
        <v>22</v>
      </c>
      <c r="B71" s="25" t="s">
        <v>54</v>
      </c>
      <c r="C71" s="40" t="s">
        <v>283</v>
      </c>
    </row>
    <row r="72" spans="1:3" s="41" customFormat="1" ht="12" customHeight="1" thickBot="1">
      <c r="A72" s="35">
        <v>1</v>
      </c>
      <c r="B72" s="36">
        <v>2</v>
      </c>
      <c r="C72" s="194">
        <v>3</v>
      </c>
    </row>
    <row r="73" spans="1:3" ht="12" customHeight="1" thickBot="1">
      <c r="A73" s="22" t="s">
        <v>24</v>
      </c>
      <c r="B73" s="29" t="s">
        <v>212</v>
      </c>
      <c r="C73" s="195">
        <f>+C74+C75+C76+C77+C78</f>
        <v>250990</v>
      </c>
    </row>
    <row r="74" spans="1:3" ht="12" customHeight="1">
      <c r="A74" s="17" t="s">
        <v>110</v>
      </c>
      <c r="B74" s="9" t="s">
        <v>55</v>
      </c>
      <c r="C74" s="197">
        <v>21996</v>
      </c>
    </row>
    <row r="75" spans="1:3" ht="12" customHeight="1">
      <c r="A75" s="13" t="s">
        <v>111</v>
      </c>
      <c r="B75" s="6" t="s">
        <v>213</v>
      </c>
      <c r="C75" s="198">
        <v>5596</v>
      </c>
    </row>
    <row r="76" spans="1:3" ht="12" customHeight="1">
      <c r="A76" s="13" t="s">
        <v>112</v>
      </c>
      <c r="B76" s="6" t="s">
        <v>148</v>
      </c>
      <c r="C76" s="656">
        <v>142490</v>
      </c>
    </row>
    <row r="77" spans="1:3" ht="12" customHeight="1">
      <c r="A77" s="13" t="s">
        <v>113</v>
      </c>
      <c r="B77" s="10" t="s">
        <v>214</v>
      </c>
      <c r="C77" s="203"/>
    </row>
    <row r="78" spans="1:3" ht="12" customHeight="1">
      <c r="A78" s="13" t="s">
        <v>124</v>
      </c>
      <c r="B78" s="19" t="s">
        <v>215</v>
      </c>
      <c r="C78" s="656">
        <v>80908</v>
      </c>
    </row>
    <row r="79" spans="1:3" ht="12" customHeight="1">
      <c r="A79" s="13" t="s">
        <v>114</v>
      </c>
      <c r="B79" s="6" t="s">
        <v>236</v>
      </c>
      <c r="C79" s="203"/>
    </row>
    <row r="80" spans="1:3" ht="12" customHeight="1">
      <c r="A80" s="13" t="s">
        <v>115</v>
      </c>
      <c r="B80" s="118" t="s">
        <v>237</v>
      </c>
      <c r="C80" s="203">
        <v>4500</v>
      </c>
    </row>
    <row r="81" spans="1:3" ht="12" customHeight="1">
      <c r="A81" s="13" t="s">
        <v>125</v>
      </c>
      <c r="B81" s="118" t="s">
        <v>284</v>
      </c>
      <c r="C81" s="656">
        <v>25014</v>
      </c>
    </row>
    <row r="82" spans="1:3" ht="12" customHeight="1">
      <c r="A82" s="13" t="s">
        <v>126</v>
      </c>
      <c r="B82" s="119" t="s">
        <v>238</v>
      </c>
      <c r="C82" s="203">
        <v>18293</v>
      </c>
    </row>
    <row r="83" spans="1:3" ht="12" customHeight="1">
      <c r="A83" s="12" t="s">
        <v>127</v>
      </c>
      <c r="B83" s="120" t="s">
        <v>239</v>
      </c>
      <c r="C83" s="203"/>
    </row>
    <row r="84" spans="1:3" ht="12" customHeight="1">
      <c r="A84" s="13" t="s">
        <v>128</v>
      </c>
      <c r="B84" s="120" t="s">
        <v>240</v>
      </c>
      <c r="C84" s="656">
        <v>344</v>
      </c>
    </row>
    <row r="85" spans="1:3" ht="12" customHeight="1" thickBot="1">
      <c r="A85" s="18" t="s">
        <v>130</v>
      </c>
      <c r="B85" s="121" t="s">
        <v>241</v>
      </c>
      <c r="C85" s="212"/>
    </row>
    <row r="86" spans="1:3" ht="12" customHeight="1" thickBot="1">
      <c r="A86" s="20" t="s">
        <v>25</v>
      </c>
      <c r="B86" s="28" t="s">
        <v>314</v>
      </c>
      <c r="C86" s="196">
        <f>+C87+C88+C89</f>
        <v>303915</v>
      </c>
    </row>
    <row r="87" spans="1:3" ht="12" customHeight="1">
      <c r="A87" s="15" t="s">
        <v>116</v>
      </c>
      <c r="B87" s="6" t="s">
        <v>285</v>
      </c>
      <c r="C87" s="657">
        <v>137737</v>
      </c>
    </row>
    <row r="88" spans="1:3" ht="12" customHeight="1">
      <c r="A88" s="15" t="s">
        <v>117</v>
      </c>
      <c r="B88" s="11" t="s">
        <v>216</v>
      </c>
      <c r="C88" s="655">
        <v>108352</v>
      </c>
    </row>
    <row r="89" spans="1:3" ht="12" customHeight="1">
      <c r="A89" s="15" t="s">
        <v>118</v>
      </c>
      <c r="B89" s="174" t="s">
        <v>315</v>
      </c>
      <c r="C89" s="151">
        <v>57826</v>
      </c>
    </row>
    <row r="90" spans="1:3" ht="12" customHeight="1">
      <c r="A90" s="15" t="s">
        <v>119</v>
      </c>
      <c r="B90" s="174" t="s">
        <v>381</v>
      </c>
      <c r="C90" s="151"/>
    </row>
    <row r="91" spans="1:3" ht="12" customHeight="1">
      <c r="A91" s="15" t="s">
        <v>120</v>
      </c>
      <c r="B91" s="174" t="s">
        <v>316</v>
      </c>
      <c r="C91" s="151"/>
    </row>
    <row r="92" spans="1:3" ht="15.75">
      <c r="A92" s="15" t="s">
        <v>129</v>
      </c>
      <c r="B92" s="174" t="s">
        <v>317</v>
      </c>
      <c r="C92" s="151"/>
    </row>
    <row r="93" spans="1:3" ht="12" customHeight="1">
      <c r="A93" s="15" t="s">
        <v>131</v>
      </c>
      <c r="B93" s="296" t="s">
        <v>288</v>
      </c>
      <c r="C93" s="151"/>
    </row>
    <row r="94" spans="1:3" ht="12" customHeight="1">
      <c r="A94" s="15" t="s">
        <v>217</v>
      </c>
      <c r="B94" s="296" t="s">
        <v>289</v>
      </c>
      <c r="C94" s="151"/>
    </row>
    <row r="95" spans="1:3" ht="12" customHeight="1">
      <c r="A95" s="15" t="s">
        <v>218</v>
      </c>
      <c r="B95" s="296" t="s">
        <v>287</v>
      </c>
      <c r="C95" s="151">
        <v>46136</v>
      </c>
    </row>
    <row r="96" spans="1:3" ht="24" customHeight="1" thickBot="1">
      <c r="A96" s="12" t="s">
        <v>219</v>
      </c>
      <c r="B96" s="297" t="s">
        <v>286</v>
      </c>
      <c r="C96" s="154">
        <v>11690</v>
      </c>
    </row>
    <row r="97" spans="1:3" ht="12" customHeight="1" thickBot="1">
      <c r="A97" s="20" t="s">
        <v>26</v>
      </c>
      <c r="B97" s="112" t="s">
        <v>318</v>
      </c>
      <c r="C97" s="196">
        <f>+C98+C99</f>
        <v>33498</v>
      </c>
    </row>
    <row r="98" spans="1:3" ht="12" customHeight="1">
      <c r="A98" s="15" t="s">
        <v>90</v>
      </c>
      <c r="B98" s="8" t="s">
        <v>65</v>
      </c>
      <c r="C98" s="657">
        <v>16576</v>
      </c>
    </row>
    <row r="99" spans="1:3" ht="12" customHeight="1" thickBot="1">
      <c r="A99" s="16" t="s">
        <v>91</v>
      </c>
      <c r="B99" s="11" t="s">
        <v>66</v>
      </c>
      <c r="C99" s="656">
        <v>16922</v>
      </c>
    </row>
    <row r="100" spans="1:3" s="172" customFormat="1" ht="12" customHeight="1" thickBot="1">
      <c r="A100" s="178" t="s">
        <v>27</v>
      </c>
      <c r="B100" s="173" t="s">
        <v>290</v>
      </c>
      <c r="C100" s="308"/>
    </row>
    <row r="101" spans="1:3" ht="12" customHeight="1" thickBot="1">
      <c r="A101" s="170" t="s">
        <v>28</v>
      </c>
      <c r="B101" s="171" t="s">
        <v>165</v>
      </c>
      <c r="C101" s="195">
        <f>+C73+C86+C97+C100</f>
        <v>588403</v>
      </c>
    </row>
    <row r="102" spans="1:3" ht="12" customHeight="1" thickBot="1">
      <c r="A102" s="178" t="s">
        <v>29</v>
      </c>
      <c r="B102" s="173" t="s">
        <v>382</v>
      </c>
      <c r="C102" s="196">
        <f>+C103+C111</f>
        <v>389505</v>
      </c>
    </row>
    <row r="103" spans="1:3" ht="12" customHeight="1" thickBot="1">
      <c r="A103" s="185" t="s">
        <v>97</v>
      </c>
      <c r="B103" s="298" t="s">
        <v>389</v>
      </c>
      <c r="C103" s="196">
        <f>+C104+C105+C106+C107+C108+C109+C110</f>
        <v>371096</v>
      </c>
    </row>
    <row r="104" spans="1:3" ht="12" customHeight="1">
      <c r="A104" s="186" t="s">
        <v>100</v>
      </c>
      <c r="B104" s="187" t="s">
        <v>291</v>
      </c>
      <c r="C104" s="220"/>
    </row>
    <row r="105" spans="1:3" ht="12" customHeight="1">
      <c r="A105" s="179" t="s">
        <v>101</v>
      </c>
      <c r="B105" s="174" t="s">
        <v>292</v>
      </c>
      <c r="C105" s="221"/>
    </row>
    <row r="106" spans="1:3" ht="12" customHeight="1">
      <c r="A106" s="179" t="s">
        <v>102</v>
      </c>
      <c r="B106" s="174" t="s">
        <v>293</v>
      </c>
      <c r="C106" s="221">
        <v>371096</v>
      </c>
    </row>
    <row r="107" spans="1:3" ht="12" customHeight="1">
      <c r="A107" s="179" t="s">
        <v>103</v>
      </c>
      <c r="B107" s="174" t="s">
        <v>294</v>
      </c>
      <c r="C107" s="221"/>
    </row>
    <row r="108" spans="1:3" ht="12" customHeight="1">
      <c r="A108" s="179" t="s">
        <v>203</v>
      </c>
      <c r="B108" s="174" t="s">
        <v>295</v>
      </c>
      <c r="C108" s="221"/>
    </row>
    <row r="109" spans="1:3" ht="12" customHeight="1">
      <c r="A109" s="179" t="s">
        <v>220</v>
      </c>
      <c r="B109" s="174" t="s">
        <v>296</v>
      </c>
      <c r="C109" s="221"/>
    </row>
    <row r="110" spans="1:3" ht="12" customHeight="1" thickBot="1">
      <c r="A110" s="188" t="s">
        <v>221</v>
      </c>
      <c r="B110" s="189" t="s">
        <v>297</v>
      </c>
      <c r="C110" s="222"/>
    </row>
    <row r="111" spans="1:3" ht="12" customHeight="1" thickBot="1">
      <c r="A111" s="185" t="s">
        <v>98</v>
      </c>
      <c r="B111" s="298" t="s">
        <v>390</v>
      </c>
      <c r="C111" s="196">
        <f>+C112+C113+C114+C115+C116+C117+C118+C119</f>
        <v>18409</v>
      </c>
    </row>
    <row r="112" spans="1:3" ht="12" customHeight="1">
      <c r="A112" s="186" t="s">
        <v>106</v>
      </c>
      <c r="B112" s="187" t="s">
        <v>291</v>
      </c>
      <c r="C112" s="220"/>
    </row>
    <row r="113" spans="1:3" ht="12" customHeight="1">
      <c r="A113" s="179" t="s">
        <v>107</v>
      </c>
      <c r="B113" s="174" t="s">
        <v>298</v>
      </c>
      <c r="C113" s="221"/>
    </row>
    <row r="114" spans="1:3" ht="12" customHeight="1">
      <c r="A114" s="179" t="s">
        <v>108</v>
      </c>
      <c r="B114" s="174" t="s">
        <v>293</v>
      </c>
      <c r="C114" s="221"/>
    </row>
    <row r="115" spans="1:3" ht="12" customHeight="1">
      <c r="A115" s="179" t="s">
        <v>109</v>
      </c>
      <c r="B115" s="174" t="s">
        <v>294</v>
      </c>
      <c r="C115" s="221">
        <v>18409</v>
      </c>
    </row>
    <row r="116" spans="1:3" ht="12" customHeight="1">
      <c r="A116" s="179" t="s">
        <v>204</v>
      </c>
      <c r="B116" s="174" t="s">
        <v>295</v>
      </c>
      <c r="C116" s="221"/>
    </row>
    <row r="117" spans="1:3" ht="12" customHeight="1">
      <c r="A117" s="179" t="s">
        <v>222</v>
      </c>
      <c r="B117" s="174" t="s">
        <v>299</v>
      </c>
      <c r="C117" s="221"/>
    </row>
    <row r="118" spans="1:3" ht="12" customHeight="1">
      <c r="A118" s="179" t="s">
        <v>223</v>
      </c>
      <c r="B118" s="174" t="s">
        <v>297</v>
      </c>
      <c r="C118" s="221"/>
    </row>
    <row r="119" spans="1:3" ht="12" customHeight="1" thickBot="1">
      <c r="A119" s="188" t="s">
        <v>224</v>
      </c>
      <c r="B119" s="189" t="s">
        <v>385</v>
      </c>
      <c r="C119" s="222"/>
    </row>
    <row r="120" spans="1:3" ht="12" customHeight="1" thickBot="1">
      <c r="A120" s="178" t="s">
        <v>30</v>
      </c>
      <c r="B120" s="294" t="s">
        <v>300</v>
      </c>
      <c r="C120" s="213">
        <f>+C101+C102</f>
        <v>977908</v>
      </c>
    </row>
    <row r="121" spans="1:9" ht="15" customHeight="1" thickBot="1">
      <c r="A121" s="178" t="s">
        <v>31</v>
      </c>
      <c r="B121" s="294" t="s">
        <v>301</v>
      </c>
      <c r="C121" s="214"/>
      <c r="F121" s="42"/>
      <c r="G121" s="113"/>
      <c r="H121" s="113"/>
      <c r="I121" s="113"/>
    </row>
    <row r="122" spans="1:3" s="1" customFormat="1" ht="12.75" customHeight="1" thickBot="1">
      <c r="A122" s="190" t="s">
        <v>32</v>
      </c>
      <c r="B122" s="295" t="s">
        <v>302</v>
      </c>
      <c r="C122" s="207">
        <f>+C120+C121</f>
        <v>977908</v>
      </c>
    </row>
    <row r="123" spans="1:3" ht="7.5" customHeight="1">
      <c r="A123" s="299"/>
      <c r="B123" s="299"/>
      <c r="C123" s="300"/>
    </row>
    <row r="124" spans="1:3" ht="15.75">
      <c r="A124" s="670" t="s">
        <v>168</v>
      </c>
      <c r="B124" s="670"/>
      <c r="C124" s="670"/>
    </row>
    <row r="125" spans="1:3" ht="15" customHeight="1" thickBot="1">
      <c r="A125" s="668" t="s">
        <v>162</v>
      </c>
      <c r="B125" s="668"/>
      <c r="C125" s="217" t="s">
        <v>304</v>
      </c>
    </row>
    <row r="126" spans="1:4" ht="13.5" customHeight="1" thickBot="1">
      <c r="A126" s="20">
        <v>1</v>
      </c>
      <c r="B126" s="28" t="s">
        <v>231</v>
      </c>
      <c r="C126" s="215">
        <f>+C51-C101</f>
        <v>143989</v>
      </c>
      <c r="D126" s="115"/>
    </row>
    <row r="127" spans="1:3" ht="7.5" customHeight="1">
      <c r="A127" s="299"/>
      <c r="B127" s="299"/>
      <c r="C127" s="300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3. mell. a .../...(....) önk. rendelethez
 1.3. mell. a 4/2013. (II.15.) önk.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30" workbookViewId="0" topLeftCell="A100">
      <selection activeCell="C76" sqref="C76"/>
    </sheetView>
  </sheetViews>
  <sheetFormatPr defaultColWidth="9.00390625" defaultRowHeight="12.75"/>
  <cols>
    <col min="1" max="1" width="9.00390625" style="306" customWidth="1"/>
    <col min="2" max="2" width="91.625" style="306" customWidth="1"/>
    <col min="3" max="3" width="21.625" style="307" customWidth="1"/>
    <col min="4" max="4" width="9.00390625" style="39" customWidth="1"/>
    <col min="5" max="16384" width="9.375" style="39" customWidth="1"/>
  </cols>
  <sheetData>
    <row r="1" spans="1:3" ht="15.75" customHeight="1">
      <c r="A1" s="666" t="s">
        <v>21</v>
      </c>
      <c r="B1" s="666"/>
      <c r="C1" s="666"/>
    </row>
    <row r="2" spans="1:3" ht="15.75" customHeight="1" thickBot="1">
      <c r="A2" s="668" t="s">
        <v>160</v>
      </c>
      <c r="B2" s="668"/>
      <c r="C2" s="217" t="s">
        <v>304</v>
      </c>
    </row>
    <row r="3" spans="1:3" ht="37.5" customHeight="1" thickBot="1">
      <c r="A3" s="24" t="s">
        <v>75</v>
      </c>
      <c r="B3" s="25" t="s">
        <v>23</v>
      </c>
      <c r="C3" s="40" t="s">
        <v>283</v>
      </c>
    </row>
    <row r="4" spans="1:3" s="41" customFormat="1" ht="12" customHeight="1" thickBot="1">
      <c r="A4" s="35">
        <v>1</v>
      </c>
      <c r="B4" s="36">
        <v>2</v>
      </c>
      <c r="C4" s="37">
        <v>3</v>
      </c>
    </row>
    <row r="5" spans="1:3" s="1" customFormat="1" ht="12" customHeight="1" thickBot="1">
      <c r="A5" s="22" t="s">
        <v>24</v>
      </c>
      <c r="B5" s="21" t="s">
        <v>174</v>
      </c>
      <c r="C5" s="195">
        <f>+C6+C11+C20</f>
        <v>10026</v>
      </c>
    </row>
    <row r="6" spans="1:3" s="1" customFormat="1" ht="12" customHeight="1" thickBot="1">
      <c r="A6" s="20" t="s">
        <v>25</v>
      </c>
      <c r="B6" s="173" t="s">
        <v>375</v>
      </c>
      <c r="C6" s="150">
        <f>+C7+C8+C9+C10</f>
        <v>0</v>
      </c>
    </row>
    <row r="7" spans="1:3" s="1" customFormat="1" ht="12" customHeight="1">
      <c r="A7" s="13" t="s">
        <v>116</v>
      </c>
      <c r="B7" s="288" t="s">
        <v>62</v>
      </c>
      <c r="C7" s="151"/>
    </row>
    <row r="8" spans="1:3" s="1" customFormat="1" ht="12" customHeight="1">
      <c r="A8" s="13" t="s">
        <v>117</v>
      </c>
      <c r="B8" s="187" t="s">
        <v>88</v>
      </c>
      <c r="C8" s="151"/>
    </row>
    <row r="9" spans="1:3" s="1" customFormat="1" ht="12" customHeight="1">
      <c r="A9" s="13" t="s">
        <v>118</v>
      </c>
      <c r="B9" s="187" t="s">
        <v>175</v>
      </c>
      <c r="C9" s="151"/>
    </row>
    <row r="10" spans="1:3" s="1" customFormat="1" ht="12" customHeight="1" thickBot="1">
      <c r="A10" s="13" t="s">
        <v>119</v>
      </c>
      <c r="B10" s="289" t="s">
        <v>176</v>
      </c>
      <c r="C10" s="151"/>
    </row>
    <row r="11" spans="1:3" s="1" customFormat="1" ht="12" customHeight="1" thickBot="1">
      <c r="A11" s="20" t="s">
        <v>26</v>
      </c>
      <c r="B11" s="21" t="s">
        <v>177</v>
      </c>
      <c r="C11" s="196">
        <f>+C12+C13+C14+C15+C16+C17+C18+C19</f>
        <v>10026</v>
      </c>
    </row>
    <row r="12" spans="1:3" s="1" customFormat="1" ht="12" customHeight="1">
      <c r="A12" s="17" t="s">
        <v>90</v>
      </c>
      <c r="B12" s="9" t="s">
        <v>182</v>
      </c>
      <c r="C12" s="197"/>
    </row>
    <row r="13" spans="1:3" s="1" customFormat="1" ht="12" customHeight="1">
      <c r="A13" s="13" t="s">
        <v>91</v>
      </c>
      <c r="B13" s="6" t="s">
        <v>183</v>
      </c>
      <c r="C13" s="198"/>
    </row>
    <row r="14" spans="1:3" s="1" customFormat="1" ht="12" customHeight="1">
      <c r="A14" s="13" t="s">
        <v>92</v>
      </c>
      <c r="B14" s="6" t="s">
        <v>184</v>
      </c>
      <c r="C14" s="198"/>
    </row>
    <row r="15" spans="1:3" s="1" customFormat="1" ht="12" customHeight="1">
      <c r="A15" s="13" t="s">
        <v>93</v>
      </c>
      <c r="B15" s="6" t="s">
        <v>185</v>
      </c>
      <c r="C15" s="198"/>
    </row>
    <row r="16" spans="1:3" s="1" customFormat="1" ht="12" customHeight="1">
      <c r="A16" s="12" t="s">
        <v>178</v>
      </c>
      <c r="B16" s="5" t="s">
        <v>186</v>
      </c>
      <c r="C16" s="199"/>
    </row>
    <row r="17" spans="1:3" s="1" customFormat="1" ht="12" customHeight="1">
      <c r="A17" s="13" t="s">
        <v>179</v>
      </c>
      <c r="B17" s="6" t="s">
        <v>244</v>
      </c>
      <c r="C17" s="198"/>
    </row>
    <row r="18" spans="1:3" s="1" customFormat="1" ht="12" customHeight="1">
      <c r="A18" s="13" t="s">
        <v>180</v>
      </c>
      <c r="B18" s="6" t="s">
        <v>187</v>
      </c>
      <c r="C18" s="198"/>
    </row>
    <row r="19" spans="1:3" s="1" customFormat="1" ht="12" customHeight="1" thickBot="1">
      <c r="A19" s="14" t="s">
        <v>181</v>
      </c>
      <c r="B19" s="7" t="s">
        <v>188</v>
      </c>
      <c r="C19" s="200">
        <v>10026</v>
      </c>
    </row>
    <row r="20" spans="1:3" s="1" customFormat="1" ht="12" customHeight="1" thickBot="1">
      <c r="A20" s="20" t="s">
        <v>189</v>
      </c>
      <c r="B20" s="21" t="s">
        <v>245</v>
      </c>
      <c r="C20" s="201"/>
    </row>
    <row r="21" spans="1:3" s="1" customFormat="1" ht="12" customHeight="1" thickBot="1">
      <c r="A21" s="20" t="s">
        <v>28</v>
      </c>
      <c r="B21" s="21" t="s">
        <v>191</v>
      </c>
      <c r="C21" s="196">
        <f>+C22+C23+C24+C25+C26+C27+C28+C29</f>
        <v>0</v>
      </c>
    </row>
    <row r="22" spans="1:3" s="1" customFormat="1" ht="12" customHeight="1">
      <c r="A22" s="15" t="s">
        <v>94</v>
      </c>
      <c r="B22" s="8" t="s">
        <v>197</v>
      </c>
      <c r="C22" s="202"/>
    </row>
    <row r="23" spans="1:3" s="1" customFormat="1" ht="12" customHeight="1">
      <c r="A23" s="13" t="s">
        <v>95</v>
      </c>
      <c r="B23" s="6" t="s">
        <v>198</v>
      </c>
      <c r="C23" s="198"/>
    </row>
    <row r="24" spans="1:3" s="1" customFormat="1" ht="12" customHeight="1">
      <c r="A24" s="13" t="s">
        <v>96</v>
      </c>
      <c r="B24" s="6" t="s">
        <v>199</v>
      </c>
      <c r="C24" s="198"/>
    </row>
    <row r="25" spans="1:3" s="1" customFormat="1" ht="12" customHeight="1">
      <c r="A25" s="16" t="s">
        <v>192</v>
      </c>
      <c r="B25" s="6" t="s">
        <v>99</v>
      </c>
      <c r="C25" s="203"/>
    </row>
    <row r="26" spans="1:3" s="1" customFormat="1" ht="12" customHeight="1">
      <c r="A26" s="16" t="s">
        <v>193</v>
      </c>
      <c r="B26" s="6" t="s">
        <v>200</v>
      </c>
      <c r="C26" s="203"/>
    </row>
    <row r="27" spans="1:3" s="1" customFormat="1" ht="12" customHeight="1">
      <c r="A27" s="13" t="s">
        <v>194</v>
      </c>
      <c r="B27" s="6" t="s">
        <v>201</v>
      </c>
      <c r="C27" s="198"/>
    </row>
    <row r="28" spans="1:3" s="1" customFormat="1" ht="12" customHeight="1">
      <c r="A28" s="13" t="s">
        <v>195</v>
      </c>
      <c r="B28" s="6" t="s">
        <v>246</v>
      </c>
      <c r="C28" s="204"/>
    </row>
    <row r="29" spans="1:3" s="1" customFormat="1" ht="12" customHeight="1" thickBot="1">
      <c r="A29" s="13" t="s">
        <v>196</v>
      </c>
      <c r="B29" s="11" t="s">
        <v>202</v>
      </c>
      <c r="C29" s="204"/>
    </row>
    <row r="30" spans="1:3" s="1" customFormat="1" ht="12" customHeight="1" thickBot="1">
      <c r="A30" s="166" t="s">
        <v>29</v>
      </c>
      <c r="B30" s="21" t="s">
        <v>376</v>
      </c>
      <c r="C30" s="150">
        <f>+C31+C37</f>
        <v>0</v>
      </c>
    </row>
    <row r="31" spans="1:3" s="1" customFormat="1" ht="12" customHeight="1">
      <c r="A31" s="167" t="s">
        <v>97</v>
      </c>
      <c r="B31" s="290" t="s">
        <v>377</v>
      </c>
      <c r="C31" s="164">
        <f>+C32+C33+C34+C35+C36</f>
        <v>0</v>
      </c>
    </row>
    <row r="32" spans="1:3" s="1" customFormat="1" ht="12" customHeight="1">
      <c r="A32" s="168" t="s">
        <v>100</v>
      </c>
      <c r="B32" s="174" t="s">
        <v>247</v>
      </c>
      <c r="C32" s="155"/>
    </row>
    <row r="33" spans="1:3" s="1" customFormat="1" ht="12" customHeight="1">
      <c r="A33" s="168" t="s">
        <v>101</v>
      </c>
      <c r="B33" s="174" t="s">
        <v>248</v>
      </c>
      <c r="C33" s="155"/>
    </row>
    <row r="34" spans="1:3" s="1" customFormat="1" ht="12" customHeight="1">
      <c r="A34" s="168" t="s">
        <v>102</v>
      </c>
      <c r="B34" s="174" t="s">
        <v>249</v>
      </c>
      <c r="C34" s="155"/>
    </row>
    <row r="35" spans="1:3" s="1" customFormat="1" ht="12" customHeight="1">
      <c r="A35" s="168" t="s">
        <v>103</v>
      </c>
      <c r="B35" s="174" t="s">
        <v>250</v>
      </c>
      <c r="C35" s="155"/>
    </row>
    <row r="36" spans="1:3" s="1" customFormat="1" ht="12" customHeight="1">
      <c r="A36" s="168" t="s">
        <v>203</v>
      </c>
      <c r="B36" s="174" t="s">
        <v>378</v>
      </c>
      <c r="C36" s="155"/>
    </row>
    <row r="37" spans="1:3" s="1" customFormat="1" ht="12" customHeight="1">
      <c r="A37" s="168" t="s">
        <v>98</v>
      </c>
      <c r="B37" s="175" t="s">
        <v>379</v>
      </c>
      <c r="C37" s="163">
        <f>+C38+C39+C40+C41+C42</f>
        <v>0</v>
      </c>
    </row>
    <row r="38" spans="1:3" s="1" customFormat="1" ht="12" customHeight="1">
      <c r="A38" s="168" t="s">
        <v>106</v>
      </c>
      <c r="B38" s="174" t="s">
        <v>247</v>
      </c>
      <c r="C38" s="155"/>
    </row>
    <row r="39" spans="1:3" s="1" customFormat="1" ht="12" customHeight="1">
      <c r="A39" s="168" t="s">
        <v>107</v>
      </c>
      <c r="B39" s="174" t="s">
        <v>248</v>
      </c>
      <c r="C39" s="155"/>
    </row>
    <row r="40" spans="1:3" s="1" customFormat="1" ht="12" customHeight="1">
      <c r="A40" s="168" t="s">
        <v>108</v>
      </c>
      <c r="B40" s="174" t="s">
        <v>249</v>
      </c>
      <c r="C40" s="155"/>
    </row>
    <row r="41" spans="1:3" s="1" customFormat="1" ht="12" customHeight="1">
      <c r="A41" s="168" t="s">
        <v>109</v>
      </c>
      <c r="B41" s="176" t="s">
        <v>250</v>
      </c>
      <c r="C41" s="155"/>
    </row>
    <row r="42" spans="1:3" s="1" customFormat="1" ht="12" customHeight="1" thickBot="1">
      <c r="A42" s="169" t="s">
        <v>204</v>
      </c>
      <c r="B42" s="177" t="s">
        <v>380</v>
      </c>
      <c r="C42" s="156"/>
    </row>
    <row r="43" spans="1:3" s="1" customFormat="1" ht="12" customHeight="1" thickBot="1">
      <c r="A43" s="20" t="s">
        <v>205</v>
      </c>
      <c r="B43" s="291" t="s">
        <v>251</v>
      </c>
      <c r="C43" s="150">
        <f>+C44+C45</f>
        <v>300</v>
      </c>
    </row>
    <row r="44" spans="1:3" s="1" customFormat="1" ht="12" customHeight="1">
      <c r="A44" s="15" t="s">
        <v>104</v>
      </c>
      <c r="B44" s="187" t="s">
        <v>252</v>
      </c>
      <c r="C44" s="153"/>
    </row>
    <row r="45" spans="1:3" s="1" customFormat="1" ht="12" customHeight="1" thickBot="1">
      <c r="A45" s="12" t="s">
        <v>105</v>
      </c>
      <c r="B45" s="182" t="s">
        <v>256</v>
      </c>
      <c r="C45" s="152">
        <v>300</v>
      </c>
    </row>
    <row r="46" spans="1:3" s="1" customFormat="1" ht="12" customHeight="1" thickBot="1">
      <c r="A46" s="20" t="s">
        <v>31</v>
      </c>
      <c r="B46" s="291" t="s">
        <v>255</v>
      </c>
      <c r="C46" s="150">
        <f>+C47+C48+C49</f>
        <v>0</v>
      </c>
    </row>
    <row r="47" spans="1:3" s="1" customFormat="1" ht="12" customHeight="1">
      <c r="A47" s="15" t="s">
        <v>208</v>
      </c>
      <c r="B47" s="187" t="s">
        <v>206</v>
      </c>
      <c r="C47" s="165"/>
    </row>
    <row r="48" spans="1:3" s="1" customFormat="1" ht="12" customHeight="1">
      <c r="A48" s="13" t="s">
        <v>209</v>
      </c>
      <c r="B48" s="174" t="s">
        <v>207</v>
      </c>
      <c r="C48" s="204"/>
    </row>
    <row r="49" spans="1:3" s="1" customFormat="1" ht="12" customHeight="1" thickBot="1">
      <c r="A49" s="12" t="s">
        <v>313</v>
      </c>
      <c r="B49" s="182" t="s">
        <v>253</v>
      </c>
      <c r="C49" s="157"/>
    </row>
    <row r="50" spans="1:5" s="1" customFormat="1" ht="17.25" customHeight="1" thickBot="1">
      <c r="A50" s="20" t="s">
        <v>210</v>
      </c>
      <c r="B50" s="292" t="s">
        <v>254</v>
      </c>
      <c r="C50" s="205"/>
      <c r="E50" s="42"/>
    </row>
    <row r="51" spans="1:3" s="1" customFormat="1" ht="12" customHeight="1" thickBot="1">
      <c r="A51" s="20" t="s">
        <v>33</v>
      </c>
      <c r="B51" s="23" t="s">
        <v>211</v>
      </c>
      <c r="C51" s="206">
        <f>+C6+C11+C20+C21+C30+C43+C46+C50</f>
        <v>10326</v>
      </c>
    </row>
    <row r="52" spans="1:3" s="1" customFormat="1" ht="12" customHeight="1" thickBot="1">
      <c r="A52" s="178" t="s">
        <v>34</v>
      </c>
      <c r="B52" s="173" t="s">
        <v>257</v>
      </c>
      <c r="C52" s="207">
        <f>+C53+C59</f>
        <v>946</v>
      </c>
    </row>
    <row r="53" spans="1:3" s="1" customFormat="1" ht="12" customHeight="1">
      <c r="A53" s="293" t="s">
        <v>156</v>
      </c>
      <c r="B53" s="290" t="s">
        <v>258</v>
      </c>
      <c r="C53" s="208">
        <f>+C54+C55+C56+C57+C58</f>
        <v>946</v>
      </c>
    </row>
    <row r="54" spans="1:3" s="1" customFormat="1" ht="12" customHeight="1">
      <c r="A54" s="179" t="s">
        <v>273</v>
      </c>
      <c r="B54" s="174" t="s">
        <v>259</v>
      </c>
      <c r="C54" s="655">
        <v>946</v>
      </c>
    </row>
    <row r="55" spans="1:3" s="1" customFormat="1" ht="12" customHeight="1">
      <c r="A55" s="179" t="s">
        <v>274</v>
      </c>
      <c r="B55" s="174" t="s">
        <v>260</v>
      </c>
      <c r="C55" s="204"/>
    </row>
    <row r="56" spans="1:3" s="1" customFormat="1" ht="12" customHeight="1">
      <c r="A56" s="179" t="s">
        <v>275</v>
      </c>
      <c r="B56" s="174" t="s">
        <v>261</v>
      </c>
      <c r="C56" s="204"/>
    </row>
    <row r="57" spans="1:3" s="1" customFormat="1" ht="12" customHeight="1">
      <c r="A57" s="179" t="s">
        <v>276</v>
      </c>
      <c r="B57" s="174" t="s">
        <v>262</v>
      </c>
      <c r="C57" s="204"/>
    </row>
    <row r="58" spans="1:3" s="1" customFormat="1" ht="12" customHeight="1">
      <c r="A58" s="179" t="s">
        <v>277</v>
      </c>
      <c r="B58" s="174" t="s">
        <v>263</v>
      </c>
      <c r="C58" s="204"/>
    </row>
    <row r="59" spans="1:3" s="1" customFormat="1" ht="12" customHeight="1">
      <c r="A59" s="180" t="s">
        <v>157</v>
      </c>
      <c r="B59" s="175" t="s">
        <v>264</v>
      </c>
      <c r="C59" s="209">
        <f>+C60+C61+C62+C63+C64</f>
        <v>0</v>
      </c>
    </row>
    <row r="60" spans="1:3" s="1" customFormat="1" ht="12" customHeight="1">
      <c r="A60" s="179" t="s">
        <v>278</v>
      </c>
      <c r="B60" s="174" t="s">
        <v>265</v>
      </c>
      <c r="C60" s="204"/>
    </row>
    <row r="61" spans="1:3" s="1" customFormat="1" ht="12" customHeight="1">
      <c r="A61" s="179" t="s">
        <v>279</v>
      </c>
      <c r="B61" s="174" t="s">
        <v>266</v>
      </c>
      <c r="C61" s="204"/>
    </row>
    <row r="62" spans="1:3" s="1" customFormat="1" ht="12" customHeight="1">
      <c r="A62" s="179" t="s">
        <v>280</v>
      </c>
      <c r="B62" s="174" t="s">
        <v>267</v>
      </c>
      <c r="C62" s="204"/>
    </row>
    <row r="63" spans="1:3" s="1" customFormat="1" ht="12" customHeight="1">
      <c r="A63" s="179" t="s">
        <v>281</v>
      </c>
      <c r="B63" s="174" t="s">
        <v>268</v>
      </c>
      <c r="C63" s="204"/>
    </row>
    <row r="64" spans="1:3" s="1" customFormat="1" ht="12" customHeight="1" thickBot="1">
      <c r="A64" s="181" t="s">
        <v>282</v>
      </c>
      <c r="B64" s="182" t="s">
        <v>269</v>
      </c>
      <c r="C64" s="210"/>
    </row>
    <row r="65" spans="1:3" s="1" customFormat="1" ht="12" customHeight="1" thickBot="1">
      <c r="A65" s="183" t="s">
        <v>35</v>
      </c>
      <c r="B65" s="294" t="s">
        <v>270</v>
      </c>
      <c r="C65" s="207">
        <f>+C51+C52</f>
        <v>11272</v>
      </c>
    </row>
    <row r="66" spans="1:3" s="1" customFormat="1" ht="13.5" customHeight="1" thickBot="1">
      <c r="A66" s="184" t="s">
        <v>36</v>
      </c>
      <c r="B66" s="295" t="s">
        <v>271</v>
      </c>
      <c r="C66" s="218"/>
    </row>
    <row r="67" spans="1:3" s="1" customFormat="1" ht="12" customHeight="1" thickBot="1">
      <c r="A67" s="183" t="s">
        <v>37</v>
      </c>
      <c r="B67" s="294" t="s">
        <v>272</v>
      </c>
      <c r="C67" s="219">
        <f>+C65+C66</f>
        <v>11272</v>
      </c>
    </row>
    <row r="68" spans="1:3" s="1" customFormat="1" ht="12.75" customHeight="1">
      <c r="A68" s="3"/>
      <c r="B68" s="4"/>
      <c r="C68" s="211"/>
    </row>
    <row r="69" spans="1:3" ht="16.5" customHeight="1">
      <c r="A69" s="666" t="s">
        <v>53</v>
      </c>
      <c r="B69" s="666"/>
      <c r="C69" s="666"/>
    </row>
    <row r="70" spans="1:3" s="224" customFormat="1" ht="16.5" customHeight="1" thickBot="1">
      <c r="A70" s="669" t="s">
        <v>161</v>
      </c>
      <c r="B70" s="669"/>
      <c r="C70" s="116" t="s">
        <v>304</v>
      </c>
    </row>
    <row r="71" spans="1:3" ht="37.5" customHeight="1" thickBot="1">
      <c r="A71" s="24" t="s">
        <v>22</v>
      </c>
      <c r="B71" s="25" t="s">
        <v>54</v>
      </c>
      <c r="C71" s="40" t="s">
        <v>283</v>
      </c>
    </row>
    <row r="72" spans="1:3" s="41" customFormat="1" ht="12" customHeight="1" thickBot="1">
      <c r="A72" s="35">
        <v>1</v>
      </c>
      <c r="B72" s="36">
        <v>2</v>
      </c>
      <c r="C72" s="194">
        <v>3</v>
      </c>
    </row>
    <row r="73" spans="1:3" ht="12" customHeight="1" thickBot="1">
      <c r="A73" s="22" t="s">
        <v>24</v>
      </c>
      <c r="B73" s="29" t="s">
        <v>212</v>
      </c>
      <c r="C73" s="195">
        <f>+C74+C75+C76+C77+C78</f>
        <v>185046</v>
      </c>
    </row>
    <row r="74" spans="1:3" ht="12" customHeight="1">
      <c r="A74" s="17" t="s">
        <v>110</v>
      </c>
      <c r="B74" s="9" t="s">
        <v>55</v>
      </c>
      <c r="C74" s="197">
        <v>101336</v>
      </c>
    </row>
    <row r="75" spans="1:3" ht="12" customHeight="1">
      <c r="A75" s="13" t="s">
        <v>111</v>
      </c>
      <c r="B75" s="6" t="s">
        <v>213</v>
      </c>
      <c r="C75" s="198">
        <v>26640</v>
      </c>
    </row>
    <row r="76" spans="1:3" ht="12" customHeight="1">
      <c r="A76" s="13" t="s">
        <v>112</v>
      </c>
      <c r="B76" s="6" t="s">
        <v>148</v>
      </c>
      <c r="C76" s="656">
        <v>57070</v>
      </c>
    </row>
    <row r="77" spans="1:3" ht="12" customHeight="1">
      <c r="A77" s="13" t="s">
        <v>113</v>
      </c>
      <c r="B77" s="10" t="s">
        <v>214</v>
      </c>
      <c r="C77" s="203"/>
    </row>
    <row r="78" spans="1:3" ht="12" customHeight="1">
      <c r="A78" s="13" t="s">
        <v>124</v>
      </c>
      <c r="B78" s="19" t="s">
        <v>215</v>
      </c>
      <c r="C78" s="203"/>
    </row>
    <row r="79" spans="1:3" ht="12" customHeight="1">
      <c r="A79" s="13" t="s">
        <v>114</v>
      </c>
      <c r="B79" s="6" t="s">
        <v>236</v>
      </c>
      <c r="C79" s="203"/>
    </row>
    <row r="80" spans="1:3" ht="12" customHeight="1">
      <c r="A80" s="13" t="s">
        <v>115</v>
      </c>
      <c r="B80" s="118" t="s">
        <v>237</v>
      </c>
      <c r="C80" s="203"/>
    </row>
    <row r="81" spans="1:3" ht="12" customHeight="1">
      <c r="A81" s="13" t="s">
        <v>125</v>
      </c>
      <c r="B81" s="118" t="s">
        <v>284</v>
      </c>
      <c r="C81" s="203"/>
    </row>
    <row r="82" spans="1:3" ht="12" customHeight="1">
      <c r="A82" s="13" t="s">
        <v>126</v>
      </c>
      <c r="B82" s="119" t="s">
        <v>238</v>
      </c>
      <c r="C82" s="203"/>
    </row>
    <row r="83" spans="1:3" ht="12" customHeight="1">
      <c r="A83" s="12" t="s">
        <v>127</v>
      </c>
      <c r="B83" s="120" t="s">
        <v>239</v>
      </c>
      <c r="C83" s="203"/>
    </row>
    <row r="84" spans="1:3" ht="12" customHeight="1">
      <c r="A84" s="13" t="s">
        <v>128</v>
      </c>
      <c r="B84" s="120" t="s">
        <v>240</v>
      </c>
      <c r="C84" s="203"/>
    </row>
    <row r="85" spans="1:3" ht="12" customHeight="1" thickBot="1">
      <c r="A85" s="18" t="s">
        <v>130</v>
      </c>
      <c r="B85" s="121" t="s">
        <v>241</v>
      </c>
      <c r="C85" s="212"/>
    </row>
    <row r="86" spans="1:3" ht="12" customHeight="1" thickBot="1">
      <c r="A86" s="20" t="s">
        <v>25</v>
      </c>
      <c r="B86" s="28" t="s">
        <v>314</v>
      </c>
      <c r="C86" s="196">
        <f>+C87+C88+C89</f>
        <v>800</v>
      </c>
    </row>
    <row r="87" spans="1:3" ht="12" customHeight="1">
      <c r="A87" s="15" t="s">
        <v>116</v>
      </c>
      <c r="B87" s="6" t="s">
        <v>285</v>
      </c>
      <c r="C87" s="202">
        <v>800</v>
      </c>
    </row>
    <row r="88" spans="1:3" ht="12" customHeight="1">
      <c r="A88" s="15" t="s">
        <v>117</v>
      </c>
      <c r="B88" s="11" t="s">
        <v>216</v>
      </c>
      <c r="C88" s="198"/>
    </row>
    <row r="89" spans="1:3" ht="12" customHeight="1">
      <c r="A89" s="15" t="s">
        <v>118</v>
      </c>
      <c r="B89" s="174" t="s">
        <v>315</v>
      </c>
      <c r="C89" s="151"/>
    </row>
    <row r="90" spans="1:3" ht="12" customHeight="1">
      <c r="A90" s="15" t="s">
        <v>119</v>
      </c>
      <c r="B90" s="174" t="s">
        <v>381</v>
      </c>
      <c r="C90" s="151"/>
    </row>
    <row r="91" spans="1:3" ht="12" customHeight="1">
      <c r="A91" s="15" t="s">
        <v>120</v>
      </c>
      <c r="B91" s="174" t="s">
        <v>316</v>
      </c>
      <c r="C91" s="151"/>
    </row>
    <row r="92" spans="1:3" ht="15.75">
      <c r="A92" s="15" t="s">
        <v>129</v>
      </c>
      <c r="B92" s="174" t="s">
        <v>317</v>
      </c>
      <c r="C92" s="151"/>
    </row>
    <row r="93" spans="1:3" ht="12" customHeight="1">
      <c r="A93" s="15" t="s">
        <v>131</v>
      </c>
      <c r="B93" s="296" t="s">
        <v>288</v>
      </c>
      <c r="C93" s="151"/>
    </row>
    <row r="94" spans="1:3" ht="12" customHeight="1">
      <c r="A94" s="15" t="s">
        <v>217</v>
      </c>
      <c r="B94" s="296" t="s">
        <v>289</v>
      </c>
      <c r="C94" s="151"/>
    </row>
    <row r="95" spans="1:3" ht="12" customHeight="1">
      <c r="A95" s="15" t="s">
        <v>218</v>
      </c>
      <c r="B95" s="296" t="s">
        <v>287</v>
      </c>
      <c r="C95" s="151"/>
    </row>
    <row r="96" spans="1:3" ht="24" customHeight="1" thickBot="1">
      <c r="A96" s="12" t="s">
        <v>219</v>
      </c>
      <c r="B96" s="297" t="s">
        <v>286</v>
      </c>
      <c r="C96" s="154"/>
    </row>
    <row r="97" spans="1:3" ht="12" customHeight="1" thickBot="1">
      <c r="A97" s="20" t="s">
        <v>26</v>
      </c>
      <c r="B97" s="112" t="s">
        <v>318</v>
      </c>
      <c r="C97" s="196">
        <f>+C98+C99</f>
        <v>0</v>
      </c>
    </row>
    <row r="98" spans="1:3" ht="12" customHeight="1">
      <c r="A98" s="15" t="s">
        <v>90</v>
      </c>
      <c r="B98" s="8" t="s">
        <v>65</v>
      </c>
      <c r="C98" s="202"/>
    </row>
    <row r="99" spans="1:3" ht="12" customHeight="1" thickBot="1">
      <c r="A99" s="16" t="s">
        <v>91</v>
      </c>
      <c r="B99" s="11" t="s">
        <v>66</v>
      </c>
      <c r="C99" s="203"/>
    </row>
    <row r="100" spans="1:3" s="172" customFormat="1" ht="12" customHeight="1" thickBot="1">
      <c r="A100" s="178" t="s">
        <v>27</v>
      </c>
      <c r="B100" s="173" t="s">
        <v>290</v>
      </c>
      <c r="C100" s="308"/>
    </row>
    <row r="101" spans="1:3" ht="12" customHeight="1" thickBot="1">
      <c r="A101" s="170" t="s">
        <v>28</v>
      </c>
      <c r="B101" s="171" t="s">
        <v>165</v>
      </c>
      <c r="C101" s="195">
        <f>+C73+C86+C97+C100</f>
        <v>185846</v>
      </c>
    </row>
    <row r="102" spans="1:3" ht="12" customHeight="1" thickBot="1">
      <c r="A102" s="178" t="s">
        <v>29</v>
      </c>
      <c r="B102" s="173" t="s">
        <v>382</v>
      </c>
      <c r="C102" s="196">
        <f>+C103+C111</f>
        <v>0</v>
      </c>
    </row>
    <row r="103" spans="1:3" ht="12" customHeight="1" thickBot="1">
      <c r="A103" s="185" t="s">
        <v>97</v>
      </c>
      <c r="B103" s="298" t="s">
        <v>389</v>
      </c>
      <c r="C103" s="196">
        <f>+C104+C105+C106+C107+C108+C109+C110</f>
        <v>0</v>
      </c>
    </row>
    <row r="104" spans="1:3" ht="12" customHeight="1">
      <c r="A104" s="186" t="s">
        <v>100</v>
      </c>
      <c r="B104" s="187" t="s">
        <v>291</v>
      </c>
      <c r="C104" s="220"/>
    </row>
    <row r="105" spans="1:3" ht="12" customHeight="1">
      <c r="A105" s="179" t="s">
        <v>101</v>
      </c>
      <c r="B105" s="174" t="s">
        <v>292</v>
      </c>
      <c r="C105" s="221"/>
    </row>
    <row r="106" spans="1:3" ht="12" customHeight="1">
      <c r="A106" s="179" t="s">
        <v>102</v>
      </c>
      <c r="B106" s="174" t="s">
        <v>293</v>
      </c>
      <c r="C106" s="221"/>
    </row>
    <row r="107" spans="1:3" ht="12" customHeight="1">
      <c r="A107" s="179" t="s">
        <v>103</v>
      </c>
      <c r="B107" s="174" t="s">
        <v>294</v>
      </c>
      <c r="C107" s="221"/>
    </row>
    <row r="108" spans="1:3" ht="12" customHeight="1">
      <c r="A108" s="179" t="s">
        <v>203</v>
      </c>
      <c r="B108" s="174" t="s">
        <v>295</v>
      </c>
      <c r="C108" s="221"/>
    </row>
    <row r="109" spans="1:3" ht="12" customHeight="1">
      <c r="A109" s="179" t="s">
        <v>220</v>
      </c>
      <c r="B109" s="174" t="s">
        <v>296</v>
      </c>
      <c r="C109" s="221"/>
    </row>
    <row r="110" spans="1:3" ht="12" customHeight="1" thickBot="1">
      <c r="A110" s="188" t="s">
        <v>221</v>
      </c>
      <c r="B110" s="189" t="s">
        <v>297</v>
      </c>
      <c r="C110" s="222"/>
    </row>
    <row r="111" spans="1:3" ht="12" customHeight="1" thickBot="1">
      <c r="A111" s="185" t="s">
        <v>98</v>
      </c>
      <c r="B111" s="298" t="s">
        <v>390</v>
      </c>
      <c r="C111" s="196">
        <f>+C112+C113+C114+C115+C116+C117+C118+C119</f>
        <v>0</v>
      </c>
    </row>
    <row r="112" spans="1:3" ht="12" customHeight="1">
      <c r="A112" s="186" t="s">
        <v>106</v>
      </c>
      <c r="B112" s="187" t="s">
        <v>291</v>
      </c>
      <c r="C112" s="220"/>
    </row>
    <row r="113" spans="1:3" ht="12" customHeight="1">
      <c r="A113" s="179" t="s">
        <v>107</v>
      </c>
      <c r="B113" s="174" t="s">
        <v>298</v>
      </c>
      <c r="C113" s="221"/>
    </row>
    <row r="114" spans="1:3" ht="12" customHeight="1">
      <c r="A114" s="179" t="s">
        <v>108</v>
      </c>
      <c r="B114" s="174" t="s">
        <v>293</v>
      </c>
      <c r="C114" s="221"/>
    </row>
    <row r="115" spans="1:3" ht="12" customHeight="1">
      <c r="A115" s="179" t="s">
        <v>109</v>
      </c>
      <c r="B115" s="174" t="s">
        <v>294</v>
      </c>
      <c r="C115" s="221"/>
    </row>
    <row r="116" spans="1:3" ht="12" customHeight="1">
      <c r="A116" s="179" t="s">
        <v>204</v>
      </c>
      <c r="B116" s="174" t="s">
        <v>295</v>
      </c>
      <c r="C116" s="221"/>
    </row>
    <row r="117" spans="1:3" ht="12" customHeight="1">
      <c r="A117" s="179" t="s">
        <v>222</v>
      </c>
      <c r="B117" s="174" t="s">
        <v>299</v>
      </c>
      <c r="C117" s="221"/>
    </row>
    <row r="118" spans="1:3" ht="12" customHeight="1">
      <c r="A118" s="179" t="s">
        <v>223</v>
      </c>
      <c r="B118" s="174" t="s">
        <v>297</v>
      </c>
      <c r="C118" s="221"/>
    </row>
    <row r="119" spans="1:3" ht="12" customHeight="1" thickBot="1">
      <c r="A119" s="188" t="s">
        <v>224</v>
      </c>
      <c r="B119" s="189" t="s">
        <v>385</v>
      </c>
      <c r="C119" s="222"/>
    </row>
    <row r="120" spans="1:3" ht="12" customHeight="1" thickBot="1">
      <c r="A120" s="178" t="s">
        <v>30</v>
      </c>
      <c r="B120" s="294" t="s">
        <v>300</v>
      </c>
      <c r="C120" s="213">
        <f>+C101+C102</f>
        <v>185846</v>
      </c>
    </row>
    <row r="121" spans="1:9" ht="15" customHeight="1" thickBot="1">
      <c r="A121" s="178" t="s">
        <v>31</v>
      </c>
      <c r="B121" s="294" t="s">
        <v>301</v>
      </c>
      <c r="C121" s="214"/>
      <c r="F121" s="42"/>
      <c r="G121" s="113"/>
      <c r="H121" s="113"/>
      <c r="I121" s="113"/>
    </row>
    <row r="122" spans="1:3" s="1" customFormat="1" ht="12.75" customHeight="1" thickBot="1">
      <c r="A122" s="190" t="s">
        <v>32</v>
      </c>
      <c r="B122" s="295" t="s">
        <v>302</v>
      </c>
      <c r="C122" s="207">
        <f>+C120+C121</f>
        <v>185846</v>
      </c>
    </row>
    <row r="123" spans="1:3" ht="7.5" customHeight="1">
      <c r="A123" s="299"/>
      <c r="B123" s="299"/>
      <c r="C123" s="300"/>
    </row>
    <row r="124" spans="1:3" ht="15.75">
      <c r="A124" s="670" t="s">
        <v>168</v>
      </c>
      <c r="B124" s="670"/>
      <c r="C124" s="670"/>
    </row>
    <row r="125" spans="1:3" ht="15" customHeight="1" thickBot="1">
      <c r="A125" s="668" t="s">
        <v>162</v>
      </c>
      <c r="B125" s="668"/>
      <c r="C125" s="217" t="s">
        <v>304</v>
      </c>
    </row>
    <row r="126" spans="1:4" ht="13.5" customHeight="1" thickBot="1">
      <c r="A126" s="20">
        <v>1</v>
      </c>
      <c r="B126" s="28" t="s">
        <v>231</v>
      </c>
      <c r="C126" s="215">
        <f>+C51-C101</f>
        <v>-175520</v>
      </c>
      <c r="D126" s="115"/>
    </row>
    <row r="127" spans="1:3" ht="7.5" customHeight="1">
      <c r="A127" s="299"/>
      <c r="B127" s="299"/>
      <c r="C127" s="300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ÁLLAMI (ÁLLAMIGAZGATÁSI) FELADATOK MÉRLEGE&amp;10
&amp;R&amp;"Times New Roman CE,Félkövér dőlt"&amp;11 4. mell. a ../...(...) önk. rend.-hez 
1.4. mell. a 4/2013. (II.15.) önk. rend.-hez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/>
  <dimension ref="A1:F32"/>
  <sheetViews>
    <sheetView zoomScaleSheetLayoutView="100" workbookViewId="0" topLeftCell="A1">
      <selection activeCell="C32" sqref="C32"/>
    </sheetView>
  </sheetViews>
  <sheetFormatPr defaultColWidth="9.00390625" defaultRowHeight="12.75"/>
  <cols>
    <col min="1" max="1" width="6.875" style="55" customWidth="1"/>
    <col min="2" max="2" width="55.125" style="124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235" t="s">
        <v>169</v>
      </c>
      <c r="C1" s="236"/>
      <c r="D1" s="236"/>
      <c r="E1" s="236"/>
      <c r="F1" s="673" t="s">
        <v>612</v>
      </c>
    </row>
    <row r="2" spans="5:6" ht="14.25" thickBot="1">
      <c r="E2" s="237" t="s">
        <v>67</v>
      </c>
      <c r="F2" s="673"/>
    </row>
    <row r="3" spans="1:6" ht="18" customHeight="1" thickBot="1">
      <c r="A3" s="671" t="s">
        <v>75</v>
      </c>
      <c r="B3" s="238" t="s">
        <v>60</v>
      </c>
      <c r="C3" s="239"/>
      <c r="D3" s="238" t="s">
        <v>64</v>
      </c>
      <c r="E3" s="240"/>
      <c r="F3" s="673"/>
    </row>
    <row r="4" spans="1:6" s="241" customFormat="1" ht="35.25" customHeight="1" thickBot="1">
      <c r="A4" s="672"/>
      <c r="B4" s="125" t="s">
        <v>68</v>
      </c>
      <c r="C4" s="126" t="s">
        <v>283</v>
      </c>
      <c r="D4" s="125" t="s">
        <v>68</v>
      </c>
      <c r="E4" s="51" t="s">
        <v>283</v>
      </c>
      <c r="F4" s="673"/>
    </row>
    <row r="5" spans="1:6" s="246" customFormat="1" ht="12" customHeight="1" thickBot="1">
      <c r="A5" s="242">
        <v>1</v>
      </c>
      <c r="B5" s="243">
        <v>2</v>
      </c>
      <c r="C5" s="244" t="s">
        <v>26</v>
      </c>
      <c r="D5" s="243" t="s">
        <v>27</v>
      </c>
      <c r="E5" s="245" t="s">
        <v>28</v>
      </c>
      <c r="F5" s="673"/>
    </row>
    <row r="6" spans="1:6" ht="12.75" customHeight="1">
      <c r="A6" s="247" t="s">
        <v>24</v>
      </c>
      <c r="B6" s="248" t="s">
        <v>190</v>
      </c>
      <c r="C6" s="225">
        <v>287166</v>
      </c>
      <c r="D6" s="248" t="s">
        <v>69</v>
      </c>
      <c r="E6" s="659">
        <v>566351</v>
      </c>
      <c r="F6" s="673"/>
    </row>
    <row r="7" spans="1:6" ht="12.75" customHeight="1">
      <c r="A7" s="249" t="s">
        <v>25</v>
      </c>
      <c r="B7" s="250" t="s">
        <v>61</v>
      </c>
      <c r="C7" s="226">
        <v>230352</v>
      </c>
      <c r="D7" s="250" t="s">
        <v>213</v>
      </c>
      <c r="E7" s="658">
        <v>116492</v>
      </c>
      <c r="F7" s="673"/>
    </row>
    <row r="8" spans="1:6" ht="12.75" customHeight="1">
      <c r="A8" s="249" t="s">
        <v>26</v>
      </c>
      <c r="B8" s="250" t="s">
        <v>63</v>
      </c>
      <c r="C8" s="226">
        <v>64000</v>
      </c>
      <c r="D8" s="250" t="s">
        <v>333</v>
      </c>
      <c r="E8" s="658">
        <v>598554</v>
      </c>
      <c r="F8" s="673"/>
    </row>
    <row r="9" spans="1:6" ht="12.75" customHeight="1">
      <c r="A9" s="249" t="s">
        <v>27</v>
      </c>
      <c r="B9" s="251" t="s">
        <v>320</v>
      </c>
      <c r="C9" s="660">
        <v>841470</v>
      </c>
      <c r="D9" s="250" t="s">
        <v>214</v>
      </c>
      <c r="E9" s="231"/>
      <c r="F9" s="673"/>
    </row>
    <row r="10" spans="1:6" ht="12.75" customHeight="1">
      <c r="A10" s="249" t="s">
        <v>28</v>
      </c>
      <c r="B10" s="250" t="s">
        <v>321</v>
      </c>
      <c r="C10" s="660">
        <v>379002</v>
      </c>
      <c r="D10" s="250" t="s">
        <v>215</v>
      </c>
      <c r="E10" s="658">
        <v>529807</v>
      </c>
      <c r="F10" s="673"/>
    </row>
    <row r="11" spans="1:6" ht="12.75" customHeight="1">
      <c r="A11" s="249" t="s">
        <v>29</v>
      </c>
      <c r="B11" s="250" t="s">
        <v>354</v>
      </c>
      <c r="C11" s="663">
        <v>68023</v>
      </c>
      <c r="D11" s="250" t="s">
        <v>56</v>
      </c>
      <c r="E11" s="658">
        <v>30226</v>
      </c>
      <c r="F11" s="673"/>
    </row>
    <row r="12" spans="1:6" ht="12.75" customHeight="1">
      <c r="A12" s="249" t="s">
        <v>30</v>
      </c>
      <c r="B12" s="250" t="s">
        <v>322</v>
      </c>
      <c r="C12" s="226">
        <v>600</v>
      </c>
      <c r="D12" s="250" t="s">
        <v>17</v>
      </c>
      <c r="E12" s="231"/>
      <c r="F12" s="673"/>
    </row>
    <row r="13" spans="1:6" ht="12.75" customHeight="1">
      <c r="A13" s="249" t="s">
        <v>31</v>
      </c>
      <c r="B13" s="250" t="s">
        <v>323</v>
      </c>
      <c r="C13" s="226"/>
      <c r="D13" s="46"/>
      <c r="E13" s="231"/>
      <c r="F13" s="673"/>
    </row>
    <row r="14" spans="1:6" ht="12.75" customHeight="1">
      <c r="A14" s="249" t="s">
        <v>32</v>
      </c>
      <c r="B14" s="252" t="s">
        <v>324</v>
      </c>
      <c r="C14" s="227"/>
      <c r="D14" s="46"/>
      <c r="E14" s="231"/>
      <c r="F14" s="673"/>
    </row>
    <row r="15" spans="1:6" ht="12.75" customHeight="1">
      <c r="A15" s="249" t="s">
        <v>33</v>
      </c>
      <c r="B15" s="46"/>
      <c r="C15" s="226"/>
      <c r="D15" s="46"/>
      <c r="E15" s="231"/>
      <c r="F15" s="673"/>
    </row>
    <row r="16" spans="1:6" ht="12.75" customHeight="1">
      <c r="A16" s="249" t="s">
        <v>34</v>
      </c>
      <c r="B16" s="46"/>
      <c r="C16" s="226"/>
      <c r="D16" s="46"/>
      <c r="E16" s="231"/>
      <c r="F16" s="673"/>
    </row>
    <row r="17" spans="1:6" ht="12.75" customHeight="1" thickBot="1">
      <c r="A17" s="249" t="s">
        <v>35</v>
      </c>
      <c r="B17" s="59"/>
      <c r="C17" s="228"/>
      <c r="D17" s="46"/>
      <c r="E17" s="232"/>
      <c r="F17" s="673"/>
    </row>
    <row r="18" spans="1:6" ht="15.75" customHeight="1" thickBot="1">
      <c r="A18" s="253" t="s">
        <v>36</v>
      </c>
      <c r="B18" s="114" t="s">
        <v>347</v>
      </c>
      <c r="C18" s="229">
        <f>+C6+C7+C8+C9+C10+C12+C13+C14+C15+C16+C17</f>
        <v>1802590</v>
      </c>
      <c r="D18" s="114" t="s">
        <v>346</v>
      </c>
      <c r="E18" s="233">
        <f>SUM(E6:E17)</f>
        <v>1841430</v>
      </c>
      <c r="F18" s="673"/>
    </row>
    <row r="19" spans="1:6" ht="12.75" customHeight="1">
      <c r="A19" s="254" t="s">
        <v>37</v>
      </c>
      <c r="B19" s="255" t="s">
        <v>325</v>
      </c>
      <c r="C19" s="256">
        <f>+C20+C21+C22+C23</f>
        <v>33329</v>
      </c>
      <c r="D19" s="257" t="s">
        <v>225</v>
      </c>
      <c r="E19" s="234"/>
      <c r="F19" s="673"/>
    </row>
    <row r="20" spans="1:6" ht="12.75" customHeight="1">
      <c r="A20" s="258" t="s">
        <v>38</v>
      </c>
      <c r="B20" s="257" t="s">
        <v>259</v>
      </c>
      <c r="C20" s="660">
        <v>33329</v>
      </c>
      <c r="D20" s="257" t="s">
        <v>226</v>
      </c>
      <c r="E20" s="75"/>
      <c r="F20" s="673"/>
    </row>
    <row r="21" spans="1:6" ht="12.75" customHeight="1">
      <c r="A21" s="258" t="s">
        <v>39</v>
      </c>
      <c r="B21" s="257" t="s">
        <v>260</v>
      </c>
      <c r="C21" s="74"/>
      <c r="D21" s="257" t="s">
        <v>166</v>
      </c>
      <c r="E21" s="75">
        <v>371096</v>
      </c>
      <c r="F21" s="673"/>
    </row>
    <row r="22" spans="1:6" ht="12.75" customHeight="1">
      <c r="A22" s="258" t="s">
        <v>40</v>
      </c>
      <c r="B22" s="257" t="s">
        <v>326</v>
      </c>
      <c r="C22" s="74"/>
      <c r="D22" s="257" t="s">
        <v>167</v>
      </c>
      <c r="E22" s="75"/>
      <c r="F22" s="673"/>
    </row>
    <row r="23" spans="1:6" ht="12.75" customHeight="1">
      <c r="A23" s="258" t="s">
        <v>41</v>
      </c>
      <c r="B23" s="257" t="s">
        <v>327</v>
      </c>
      <c r="C23" s="74"/>
      <c r="D23" s="255" t="s">
        <v>334</v>
      </c>
      <c r="E23" s="75"/>
      <c r="F23" s="673"/>
    </row>
    <row r="24" spans="1:6" ht="12.75" customHeight="1">
      <c r="A24" s="258" t="s">
        <v>42</v>
      </c>
      <c r="B24" s="257" t="s">
        <v>328</v>
      </c>
      <c r="C24" s="259">
        <f>+C25+C26</f>
        <v>383818</v>
      </c>
      <c r="D24" s="257" t="s">
        <v>227</v>
      </c>
      <c r="E24" s="75"/>
      <c r="F24" s="673"/>
    </row>
    <row r="25" spans="1:6" ht="12.75" customHeight="1">
      <c r="A25" s="254" t="s">
        <v>43</v>
      </c>
      <c r="B25" s="255" t="s">
        <v>329</v>
      </c>
      <c r="C25" s="230">
        <v>371096</v>
      </c>
      <c r="D25" s="248" t="s">
        <v>228</v>
      </c>
      <c r="E25" s="234"/>
      <c r="F25" s="673"/>
    </row>
    <row r="26" spans="1:6" ht="12.75" customHeight="1" thickBot="1">
      <c r="A26" s="258" t="s">
        <v>44</v>
      </c>
      <c r="B26" s="257" t="s">
        <v>620</v>
      </c>
      <c r="C26" s="74">
        <v>12722</v>
      </c>
      <c r="D26" s="46"/>
      <c r="E26" s="75"/>
      <c r="F26" s="673"/>
    </row>
    <row r="27" spans="1:6" ht="15.75" customHeight="1" thickBot="1">
      <c r="A27" s="253" t="s">
        <v>45</v>
      </c>
      <c r="B27" s="114" t="s">
        <v>344</v>
      </c>
      <c r="C27" s="229">
        <f>+C19+C24</f>
        <v>417147</v>
      </c>
      <c r="D27" s="114" t="s">
        <v>345</v>
      </c>
      <c r="E27" s="233">
        <f>SUM(E19:E26)</f>
        <v>371096</v>
      </c>
      <c r="F27" s="673"/>
    </row>
    <row r="28" spans="1:6" ht="18" customHeight="1" thickBot="1">
      <c r="A28" s="253" t="s">
        <v>46</v>
      </c>
      <c r="B28" s="260" t="s">
        <v>332</v>
      </c>
      <c r="C28" s="229">
        <f>+C18+C27</f>
        <v>2219737</v>
      </c>
      <c r="D28" s="260" t="s">
        <v>335</v>
      </c>
      <c r="E28" s="233">
        <f>+E18+E27</f>
        <v>2212526</v>
      </c>
      <c r="F28" s="673"/>
    </row>
    <row r="29" spans="1:6" ht="18" customHeight="1" thickBot="1">
      <c r="A29" s="253" t="s">
        <v>47</v>
      </c>
      <c r="B29" s="114" t="s">
        <v>330</v>
      </c>
      <c r="C29" s="264"/>
      <c r="D29" s="114" t="s">
        <v>336</v>
      </c>
      <c r="E29" s="263"/>
      <c r="F29" s="673"/>
    </row>
    <row r="30" spans="1:6" ht="13.5" thickBot="1">
      <c r="A30" s="253" t="s">
        <v>48</v>
      </c>
      <c r="B30" s="261" t="s">
        <v>331</v>
      </c>
      <c r="C30" s="262">
        <f>+C28+C29</f>
        <v>2219737</v>
      </c>
      <c r="D30" s="261" t="s">
        <v>337</v>
      </c>
      <c r="E30" s="262">
        <f>+E28+E29</f>
        <v>2212526</v>
      </c>
      <c r="F30" s="673"/>
    </row>
    <row r="31" spans="1:6" ht="13.5" thickBot="1">
      <c r="A31" s="253" t="s">
        <v>49</v>
      </c>
      <c r="B31" s="261" t="s">
        <v>171</v>
      </c>
      <c r="C31" s="262">
        <f>IF(C18-E18&lt;0,E18-C18,"-")</f>
        <v>38840</v>
      </c>
      <c r="D31" s="261" t="s">
        <v>172</v>
      </c>
      <c r="E31" s="262" t="str">
        <f>IF(C18-E18&gt;0,C18-E18,"-")</f>
        <v>-</v>
      </c>
      <c r="F31" s="673"/>
    </row>
    <row r="32" spans="1:6" ht="13.5" thickBot="1">
      <c r="A32" s="253" t="s">
        <v>50</v>
      </c>
      <c r="B32" s="261" t="s">
        <v>338</v>
      </c>
      <c r="C32" s="262">
        <f>IF(C18+C19-E28&lt;0,E28-(C18+C19),"-")</f>
        <v>376607</v>
      </c>
      <c r="D32" s="261" t="s">
        <v>339</v>
      </c>
      <c r="E32" s="262" t="str">
        <f>IF(C18+C19-E28&gt;0,C18+C19-E28,"-")</f>
        <v>-</v>
      </c>
      <c r="F32" s="673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.../...(...)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7">
    <pageSetUpPr fitToPage="1"/>
  </sheetPr>
  <dimension ref="A1:F36"/>
  <sheetViews>
    <sheetView zoomScaleSheetLayoutView="115" workbookViewId="0" topLeftCell="A16">
      <selection activeCell="C36" sqref="C36"/>
    </sheetView>
  </sheetViews>
  <sheetFormatPr defaultColWidth="9.00390625" defaultRowHeight="12.75"/>
  <cols>
    <col min="1" max="1" width="6.875" style="55" customWidth="1"/>
    <col min="2" max="2" width="55.125" style="124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1.5">
      <c r="B1" s="235" t="s">
        <v>170</v>
      </c>
      <c r="C1" s="236"/>
      <c r="D1" s="236"/>
      <c r="E1" s="236"/>
      <c r="F1" s="673" t="s">
        <v>613</v>
      </c>
    </row>
    <row r="2" spans="5:6" ht="14.25" thickBot="1">
      <c r="E2" s="237" t="s">
        <v>67</v>
      </c>
      <c r="F2" s="673"/>
    </row>
    <row r="3" spans="1:6" ht="13.5" thickBot="1">
      <c r="A3" s="674" t="s">
        <v>75</v>
      </c>
      <c r="B3" s="238" t="s">
        <v>60</v>
      </c>
      <c r="C3" s="239"/>
      <c r="D3" s="238" t="s">
        <v>64</v>
      </c>
      <c r="E3" s="240"/>
      <c r="F3" s="673"/>
    </row>
    <row r="4" spans="1:6" s="241" customFormat="1" ht="24.75" thickBot="1">
      <c r="A4" s="661"/>
      <c r="B4" s="125" t="s">
        <v>68</v>
      </c>
      <c r="C4" s="126" t="s">
        <v>283</v>
      </c>
      <c r="D4" s="125" t="s">
        <v>68</v>
      </c>
      <c r="E4" s="51" t="s">
        <v>283</v>
      </c>
      <c r="F4" s="673"/>
    </row>
    <row r="5" spans="1:6" s="241" customFormat="1" ht="13.5" thickBot="1">
      <c r="A5" s="242">
        <v>1</v>
      </c>
      <c r="B5" s="243">
        <v>2</v>
      </c>
      <c r="C5" s="244">
        <v>3</v>
      </c>
      <c r="D5" s="243">
        <v>4</v>
      </c>
      <c r="E5" s="245">
        <v>5</v>
      </c>
      <c r="F5" s="673"/>
    </row>
    <row r="6" spans="1:6" ht="12.75" customHeight="1">
      <c r="A6" s="247" t="s">
        <v>24</v>
      </c>
      <c r="B6" s="248" t="s">
        <v>374</v>
      </c>
      <c r="C6" s="225">
        <v>37016</v>
      </c>
      <c r="D6" s="248" t="s">
        <v>285</v>
      </c>
      <c r="E6" s="659">
        <v>146361</v>
      </c>
      <c r="F6" s="673"/>
    </row>
    <row r="7" spans="1:6" ht="22.5" customHeight="1">
      <c r="A7" s="249" t="s">
        <v>25</v>
      </c>
      <c r="B7" s="250" t="s">
        <v>348</v>
      </c>
      <c r="C7" s="226"/>
      <c r="D7" s="250" t="s">
        <v>216</v>
      </c>
      <c r="E7" s="658">
        <v>108352</v>
      </c>
      <c r="F7" s="673"/>
    </row>
    <row r="8" spans="1:6" ht="12.75" customHeight="1">
      <c r="A8" s="249" t="s">
        <v>26</v>
      </c>
      <c r="B8" s="250" t="s">
        <v>164</v>
      </c>
      <c r="C8" s="226"/>
      <c r="D8" s="250" t="s">
        <v>315</v>
      </c>
      <c r="E8" s="231">
        <v>68266</v>
      </c>
      <c r="F8" s="673"/>
    </row>
    <row r="9" spans="1:6" ht="12.75" customHeight="1">
      <c r="A9" s="249" t="s">
        <v>27</v>
      </c>
      <c r="B9" s="250" t="s">
        <v>201</v>
      </c>
      <c r="C9" s="226"/>
      <c r="D9" s="250" t="s">
        <v>355</v>
      </c>
      <c r="E9" s="231"/>
      <c r="F9" s="673"/>
    </row>
    <row r="10" spans="1:6" ht="12.75" customHeight="1">
      <c r="A10" s="249" t="s">
        <v>28</v>
      </c>
      <c r="B10" s="250" t="s">
        <v>246</v>
      </c>
      <c r="C10" s="226"/>
      <c r="D10" s="250" t="s">
        <v>356</v>
      </c>
      <c r="E10" s="231">
        <v>10440</v>
      </c>
      <c r="F10" s="673"/>
    </row>
    <row r="11" spans="1:6" ht="12.75" customHeight="1">
      <c r="A11" s="249" t="s">
        <v>29</v>
      </c>
      <c r="B11" s="250" t="s">
        <v>349</v>
      </c>
      <c r="C11" s="227"/>
      <c r="D11" s="266" t="s">
        <v>357</v>
      </c>
      <c r="E11" s="231"/>
      <c r="F11" s="673"/>
    </row>
    <row r="12" spans="1:6" ht="12.75" customHeight="1">
      <c r="A12" s="249" t="s">
        <v>30</v>
      </c>
      <c r="B12" s="250" t="s">
        <v>350</v>
      </c>
      <c r="C12" s="226"/>
      <c r="D12" s="266" t="s">
        <v>288</v>
      </c>
      <c r="E12" s="231"/>
      <c r="F12" s="673"/>
    </row>
    <row r="13" spans="1:6" ht="12.75" customHeight="1">
      <c r="A13" s="249" t="s">
        <v>31</v>
      </c>
      <c r="B13" s="250" t="s">
        <v>353</v>
      </c>
      <c r="C13" s="226">
        <v>260771</v>
      </c>
      <c r="D13" s="267" t="s">
        <v>289</v>
      </c>
      <c r="E13" s="231"/>
      <c r="F13" s="673"/>
    </row>
    <row r="14" spans="1:6" ht="12.75" customHeight="1">
      <c r="A14" s="249" t="s">
        <v>32</v>
      </c>
      <c r="B14" s="268" t="s">
        <v>372</v>
      </c>
      <c r="C14" s="227">
        <v>258731</v>
      </c>
      <c r="D14" s="266" t="s">
        <v>358</v>
      </c>
      <c r="E14" s="231">
        <v>46136</v>
      </c>
      <c r="F14" s="673"/>
    </row>
    <row r="15" spans="1:6" ht="22.5" customHeight="1">
      <c r="A15" s="249" t="s">
        <v>33</v>
      </c>
      <c r="B15" s="250" t="s">
        <v>351</v>
      </c>
      <c r="C15" s="227">
        <v>13719</v>
      </c>
      <c r="D15" s="266" t="s">
        <v>359</v>
      </c>
      <c r="E15" s="231">
        <v>11690</v>
      </c>
      <c r="F15" s="673"/>
    </row>
    <row r="16" spans="1:6" ht="12.75" customHeight="1">
      <c r="A16" s="249" t="s">
        <v>34</v>
      </c>
      <c r="B16" s="250" t="s">
        <v>352</v>
      </c>
      <c r="C16" s="231"/>
      <c r="D16" s="250" t="s">
        <v>56</v>
      </c>
      <c r="E16" s="658">
        <v>3272</v>
      </c>
      <c r="F16" s="673"/>
    </row>
    <row r="17" spans="1:6" ht="12.75" customHeight="1" thickBot="1">
      <c r="A17" s="312" t="s">
        <v>35</v>
      </c>
      <c r="B17" s="313"/>
      <c r="C17" s="314"/>
      <c r="D17" s="313" t="s">
        <v>17</v>
      </c>
      <c r="E17" s="278"/>
      <c r="F17" s="673"/>
    </row>
    <row r="18" spans="1:6" ht="15.75" customHeight="1" thickBot="1">
      <c r="A18" s="253" t="s">
        <v>36</v>
      </c>
      <c r="B18" s="114" t="s">
        <v>158</v>
      </c>
      <c r="C18" s="229">
        <f>+C6+C7+C8+C9+C10+C11+C12+C13+C15+C16+C17</f>
        <v>311506</v>
      </c>
      <c r="D18" s="114" t="s">
        <v>159</v>
      </c>
      <c r="E18" s="233">
        <f>+E6+E7+E8+E16+E17</f>
        <v>326251</v>
      </c>
      <c r="F18" s="673"/>
    </row>
    <row r="19" spans="1:6" ht="12.75" customHeight="1">
      <c r="A19" s="269" t="s">
        <v>37</v>
      </c>
      <c r="B19" s="270" t="s">
        <v>371</v>
      </c>
      <c r="C19" s="277">
        <f>+C20+C21+C22+C23+C24</f>
        <v>6984</v>
      </c>
      <c r="D19" s="257" t="s">
        <v>225</v>
      </c>
      <c r="E19" s="73"/>
      <c r="F19" s="673"/>
    </row>
    <row r="20" spans="1:6" ht="12.75" customHeight="1">
      <c r="A20" s="249" t="s">
        <v>38</v>
      </c>
      <c r="B20" s="271" t="s">
        <v>360</v>
      </c>
      <c r="C20" s="74">
        <v>6984</v>
      </c>
      <c r="D20" s="257" t="s">
        <v>229</v>
      </c>
      <c r="E20" s="75"/>
      <c r="F20" s="673"/>
    </row>
    <row r="21" spans="1:6" ht="12.75" customHeight="1">
      <c r="A21" s="269" t="s">
        <v>39</v>
      </c>
      <c r="B21" s="271" t="s">
        <v>361</v>
      </c>
      <c r="C21" s="74"/>
      <c r="D21" s="257" t="s">
        <v>166</v>
      </c>
      <c r="E21" s="75"/>
      <c r="F21" s="673"/>
    </row>
    <row r="22" spans="1:6" ht="12.75" customHeight="1">
      <c r="A22" s="249" t="s">
        <v>40</v>
      </c>
      <c r="B22" s="271" t="s">
        <v>362</v>
      </c>
      <c r="C22" s="74"/>
      <c r="D22" s="257" t="s">
        <v>167</v>
      </c>
      <c r="E22" s="75">
        <v>18409</v>
      </c>
      <c r="F22" s="673"/>
    </row>
    <row r="23" spans="1:6" ht="12.75" customHeight="1">
      <c r="A23" s="269" t="s">
        <v>41</v>
      </c>
      <c r="B23" s="271" t="s">
        <v>363</v>
      </c>
      <c r="C23" s="74"/>
      <c r="D23" s="255" t="s">
        <v>334</v>
      </c>
      <c r="E23" s="75"/>
      <c r="F23" s="673"/>
    </row>
    <row r="24" spans="1:6" ht="12.75" customHeight="1">
      <c r="A24" s="249" t="s">
        <v>42</v>
      </c>
      <c r="B24" s="272" t="s">
        <v>364</v>
      </c>
      <c r="C24" s="74"/>
      <c r="D24" s="257" t="s">
        <v>230</v>
      </c>
      <c r="E24" s="75"/>
      <c r="F24" s="673"/>
    </row>
    <row r="25" spans="1:6" ht="12.75" customHeight="1">
      <c r="A25" s="269" t="s">
        <v>43</v>
      </c>
      <c r="B25" s="273" t="s">
        <v>365</v>
      </c>
      <c r="C25" s="259">
        <f>+C26+C27+C28+C29+C30</f>
        <v>18959</v>
      </c>
      <c r="D25" s="274" t="s">
        <v>228</v>
      </c>
      <c r="E25" s="75"/>
      <c r="F25" s="673"/>
    </row>
    <row r="26" spans="1:6" ht="12.75" customHeight="1">
      <c r="A26" s="249" t="s">
        <v>44</v>
      </c>
      <c r="B26" s="272" t="s">
        <v>366</v>
      </c>
      <c r="C26" s="660">
        <v>18959</v>
      </c>
      <c r="D26" s="274" t="s">
        <v>373</v>
      </c>
      <c r="E26" s="75"/>
      <c r="F26" s="673"/>
    </row>
    <row r="27" spans="1:6" ht="12.75" customHeight="1">
      <c r="A27" s="269" t="s">
        <v>45</v>
      </c>
      <c r="B27" s="272" t="s">
        <v>367</v>
      </c>
      <c r="C27" s="74"/>
      <c r="D27" s="265"/>
      <c r="E27" s="75"/>
      <c r="F27" s="673"/>
    </row>
    <row r="28" spans="1:6" ht="12.75" customHeight="1">
      <c r="A28" s="249" t="s">
        <v>46</v>
      </c>
      <c r="B28" s="271" t="s">
        <v>368</v>
      </c>
      <c r="C28" s="660"/>
      <c r="D28" s="111"/>
      <c r="E28" s="75"/>
      <c r="F28" s="673"/>
    </row>
    <row r="29" spans="1:6" ht="12.75" customHeight="1">
      <c r="A29" s="269" t="s">
        <v>47</v>
      </c>
      <c r="B29" s="275" t="s">
        <v>369</v>
      </c>
      <c r="C29" s="74"/>
      <c r="D29" s="46"/>
      <c r="E29" s="75"/>
      <c r="F29" s="673"/>
    </row>
    <row r="30" spans="1:6" ht="12.75" customHeight="1" thickBot="1">
      <c r="A30" s="249" t="s">
        <v>48</v>
      </c>
      <c r="B30" s="276" t="s">
        <v>370</v>
      </c>
      <c r="C30" s="74"/>
      <c r="D30" s="111"/>
      <c r="E30" s="75"/>
      <c r="F30" s="673"/>
    </row>
    <row r="31" spans="1:6" ht="21.75" customHeight="1" thickBot="1">
      <c r="A31" s="253" t="s">
        <v>49</v>
      </c>
      <c r="B31" s="114" t="s">
        <v>393</v>
      </c>
      <c r="C31" s="229">
        <f>+C19+C25</f>
        <v>25943</v>
      </c>
      <c r="D31" s="114" t="s">
        <v>394</v>
      </c>
      <c r="E31" s="233">
        <f>SUM(E19:E30)</f>
        <v>18409</v>
      </c>
      <c r="F31" s="673"/>
    </row>
    <row r="32" spans="1:6" ht="18" customHeight="1" thickBot="1">
      <c r="A32" s="253" t="s">
        <v>50</v>
      </c>
      <c r="B32" s="260" t="s">
        <v>391</v>
      </c>
      <c r="C32" s="229">
        <f>+C18+C31</f>
        <v>337449</v>
      </c>
      <c r="D32" s="260" t="s">
        <v>395</v>
      </c>
      <c r="E32" s="233">
        <f>+E18+E31</f>
        <v>344660</v>
      </c>
      <c r="F32" s="673"/>
    </row>
    <row r="33" spans="1:6" ht="18" customHeight="1" thickBot="1">
      <c r="A33" s="253" t="s">
        <v>51</v>
      </c>
      <c r="B33" s="114" t="s">
        <v>330</v>
      </c>
      <c r="C33" s="264"/>
      <c r="D33" s="114" t="s">
        <v>336</v>
      </c>
      <c r="E33" s="263"/>
      <c r="F33" s="673"/>
    </row>
    <row r="34" spans="1:6" ht="13.5" thickBot="1">
      <c r="A34" s="253" t="s">
        <v>52</v>
      </c>
      <c r="B34" s="261" t="s">
        <v>392</v>
      </c>
      <c r="C34" s="262">
        <f>+C32+C33</f>
        <v>337449</v>
      </c>
      <c r="D34" s="261" t="s">
        <v>396</v>
      </c>
      <c r="E34" s="262">
        <f>+E32+E33</f>
        <v>344660</v>
      </c>
      <c r="F34" s="673"/>
    </row>
    <row r="35" spans="1:6" ht="13.5" thickBot="1">
      <c r="A35" s="253" t="s">
        <v>134</v>
      </c>
      <c r="B35" s="261" t="s">
        <v>171</v>
      </c>
      <c r="C35" s="262">
        <f>IF(C18-E18&lt;0,E18-C18,"-")</f>
        <v>14745</v>
      </c>
      <c r="D35" s="261" t="s">
        <v>172</v>
      </c>
      <c r="E35" s="262" t="str">
        <f>IF(C18-E18&gt;0,C18-E18,"-")</f>
        <v>-</v>
      </c>
      <c r="F35" s="673"/>
    </row>
    <row r="36" spans="1:6" ht="13.5" thickBot="1">
      <c r="A36" s="253" t="s">
        <v>135</v>
      </c>
      <c r="B36" s="261" t="s">
        <v>338</v>
      </c>
      <c r="C36" s="262">
        <f>IF(C18+C19-E32&lt;0,E32-(C18+C19),"-")</f>
        <v>26170</v>
      </c>
      <c r="D36" s="261" t="s">
        <v>339</v>
      </c>
      <c r="E36" s="262" t="str">
        <f>IF(C18+C19-E32&gt;0,C18+C19-E32,"-")</f>
        <v>-</v>
      </c>
      <c r="F36" s="673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2" r:id="rId1"/>
  <headerFooter alignWithMargins="0">
    <oddHeader>&amp;R6. melléklet  a .../...(....)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17" sqref="D17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5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75" t="s">
        <v>2</v>
      </c>
      <c r="B1" s="675"/>
      <c r="C1" s="675"/>
      <c r="D1" s="675"/>
      <c r="E1" s="675"/>
      <c r="F1" s="675"/>
    </row>
    <row r="2" spans="1:6" ht="22.5" customHeight="1" thickBot="1">
      <c r="A2" s="124"/>
      <c r="B2" s="55"/>
      <c r="C2" s="55"/>
      <c r="D2" s="55"/>
      <c r="E2" s="55"/>
      <c r="F2" s="50" t="s">
        <v>67</v>
      </c>
    </row>
    <row r="3" spans="1:6" s="45" customFormat="1" ht="44.25" customHeight="1" thickBot="1">
      <c r="A3" s="125" t="s">
        <v>71</v>
      </c>
      <c r="B3" s="126" t="s">
        <v>72</v>
      </c>
      <c r="C3" s="126" t="s">
        <v>73</v>
      </c>
      <c r="D3" s="126" t="s">
        <v>0</v>
      </c>
      <c r="E3" s="126" t="s">
        <v>283</v>
      </c>
      <c r="F3" s="51" t="s">
        <v>1</v>
      </c>
    </row>
    <row r="4" spans="1:6" s="55" customFormat="1" ht="12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4" t="s">
        <v>89</v>
      </c>
    </row>
    <row r="5" spans="1:6" ht="15.75" customHeight="1">
      <c r="A5" s="46" t="s">
        <v>526</v>
      </c>
      <c r="B5" s="26">
        <v>118236</v>
      </c>
      <c r="C5" s="56">
        <v>2013</v>
      </c>
      <c r="D5" s="26"/>
      <c r="E5" s="26">
        <v>118236</v>
      </c>
      <c r="F5" s="57">
        <f aca="true" t="shared" si="0" ref="F5:F23">B5-D5-E5</f>
        <v>0</v>
      </c>
    </row>
    <row r="6" spans="1:6" ht="15.75" customHeight="1">
      <c r="A6" s="46" t="s">
        <v>527</v>
      </c>
      <c r="B6" s="26">
        <v>717</v>
      </c>
      <c r="C6" s="56">
        <v>2013</v>
      </c>
      <c r="D6" s="26"/>
      <c r="E6" s="26">
        <v>717</v>
      </c>
      <c r="F6" s="57">
        <f t="shared" si="0"/>
        <v>0</v>
      </c>
    </row>
    <row r="7" spans="1:6" ht="15.75" customHeight="1">
      <c r="A7" s="46" t="s">
        <v>528</v>
      </c>
      <c r="B7" s="26">
        <v>2286</v>
      </c>
      <c r="C7" s="56">
        <v>2013</v>
      </c>
      <c r="D7" s="26"/>
      <c r="E7" s="26">
        <v>2286</v>
      </c>
      <c r="F7" s="57">
        <f t="shared" si="0"/>
        <v>0</v>
      </c>
    </row>
    <row r="8" spans="1:6" ht="15.75" customHeight="1">
      <c r="A8" s="58" t="s">
        <v>529</v>
      </c>
      <c r="B8" s="735">
        <v>13226</v>
      </c>
      <c r="C8" s="56">
        <v>2013</v>
      </c>
      <c r="D8" s="26"/>
      <c r="E8" s="26">
        <v>13226</v>
      </c>
      <c r="F8" s="57">
        <f t="shared" si="0"/>
        <v>0</v>
      </c>
    </row>
    <row r="9" spans="1:6" ht="15.75" customHeight="1">
      <c r="A9" s="46" t="s">
        <v>530</v>
      </c>
      <c r="B9" s="735">
        <v>3989</v>
      </c>
      <c r="C9" s="56">
        <v>2013</v>
      </c>
      <c r="D9" s="26"/>
      <c r="E9" s="26">
        <v>3989</v>
      </c>
      <c r="F9" s="57">
        <f t="shared" si="0"/>
        <v>0</v>
      </c>
    </row>
    <row r="10" spans="1:6" ht="15.75" customHeight="1">
      <c r="A10" s="58" t="s">
        <v>531</v>
      </c>
      <c r="B10" s="26">
        <v>2040</v>
      </c>
      <c r="C10" s="56">
        <v>2013</v>
      </c>
      <c r="D10" s="26"/>
      <c r="E10" s="26">
        <v>2040</v>
      </c>
      <c r="F10" s="57">
        <f t="shared" si="0"/>
        <v>0</v>
      </c>
    </row>
    <row r="11" spans="1:6" ht="15.75" customHeight="1">
      <c r="A11" s="46" t="s">
        <v>532</v>
      </c>
      <c r="B11" s="26">
        <v>800</v>
      </c>
      <c r="C11" s="56">
        <v>2013</v>
      </c>
      <c r="D11" s="26"/>
      <c r="E11" s="26">
        <v>800</v>
      </c>
      <c r="F11" s="57">
        <f t="shared" si="0"/>
        <v>0</v>
      </c>
    </row>
    <row r="12" spans="1:6" ht="15.75" customHeight="1">
      <c r="A12" s="46" t="s">
        <v>533</v>
      </c>
      <c r="B12" s="26">
        <v>54987</v>
      </c>
      <c r="C12" s="56">
        <v>2013</v>
      </c>
      <c r="D12" s="26"/>
      <c r="E12" s="26">
        <v>54987</v>
      </c>
      <c r="F12" s="57">
        <f t="shared" si="0"/>
        <v>0</v>
      </c>
    </row>
    <row r="13" spans="1:6" ht="15.75" customHeight="1">
      <c r="A13" s="46" t="s">
        <v>534</v>
      </c>
      <c r="B13" s="26">
        <v>1377</v>
      </c>
      <c r="C13" s="56">
        <v>2012</v>
      </c>
      <c r="D13" s="26">
        <v>736</v>
      </c>
      <c r="E13" s="26">
        <v>641</v>
      </c>
      <c r="F13" s="57">
        <f t="shared" si="0"/>
        <v>0</v>
      </c>
    </row>
    <row r="14" spans="1:6" ht="15.75" customHeight="1">
      <c r="A14" s="46" t="s">
        <v>535</v>
      </c>
      <c r="B14" s="26">
        <v>2198</v>
      </c>
      <c r="C14" s="56">
        <v>2013</v>
      </c>
      <c r="D14" s="26"/>
      <c r="E14" s="26">
        <v>2198</v>
      </c>
      <c r="F14" s="57">
        <f t="shared" si="0"/>
        <v>0</v>
      </c>
    </row>
    <row r="15" spans="1:6" ht="15.75" customHeight="1">
      <c r="A15" s="58" t="s">
        <v>536</v>
      </c>
      <c r="B15" s="26">
        <v>823</v>
      </c>
      <c r="C15" s="56">
        <v>2012</v>
      </c>
      <c r="D15" s="26">
        <v>0</v>
      </c>
      <c r="E15" s="26">
        <v>823</v>
      </c>
      <c r="F15" s="57">
        <f t="shared" si="0"/>
        <v>0</v>
      </c>
    </row>
    <row r="16" spans="1:6" ht="15.75" customHeight="1">
      <c r="A16" s="46" t="s">
        <v>537</v>
      </c>
      <c r="B16" s="26">
        <v>1016</v>
      </c>
      <c r="C16" s="56">
        <v>2013</v>
      </c>
      <c r="D16" s="26"/>
      <c r="E16" s="26">
        <v>1016</v>
      </c>
      <c r="F16" s="57">
        <f t="shared" si="0"/>
        <v>0</v>
      </c>
    </row>
    <row r="17" spans="1:6" ht="15.75" customHeight="1">
      <c r="A17" s="58" t="s">
        <v>538</v>
      </c>
      <c r="B17" s="26">
        <v>3000</v>
      </c>
      <c r="C17" s="56">
        <v>2013</v>
      </c>
      <c r="D17" s="26"/>
      <c r="E17" s="26">
        <v>3000</v>
      </c>
      <c r="F17" s="57">
        <f t="shared" si="0"/>
        <v>0</v>
      </c>
    </row>
    <row r="18" spans="1:6" ht="15.75" customHeight="1">
      <c r="A18" s="46" t="s">
        <v>539</v>
      </c>
      <c r="B18" s="26">
        <v>228</v>
      </c>
      <c r="C18" s="56">
        <v>2013</v>
      </c>
      <c r="D18" s="26"/>
      <c r="E18" s="26">
        <v>228</v>
      </c>
      <c r="F18" s="57">
        <f t="shared" si="0"/>
        <v>0</v>
      </c>
    </row>
    <row r="19" spans="1:6" ht="15.75" customHeight="1">
      <c r="A19" s="46"/>
      <c r="B19" s="26"/>
      <c r="C19" s="56"/>
      <c r="D19" s="26"/>
      <c r="E19" s="26"/>
      <c r="F19" s="57">
        <f t="shared" si="0"/>
        <v>0</v>
      </c>
    </row>
    <row r="20" spans="1:6" ht="15.75" customHeight="1">
      <c r="A20" s="46"/>
      <c r="B20" s="26"/>
      <c r="C20" s="56"/>
      <c r="D20" s="26"/>
      <c r="E20" s="26"/>
      <c r="F20" s="57">
        <f t="shared" si="0"/>
        <v>0</v>
      </c>
    </row>
    <row r="21" spans="1:6" ht="15.75" customHeight="1">
      <c r="A21" s="46"/>
      <c r="B21" s="26"/>
      <c r="C21" s="56"/>
      <c r="D21" s="26"/>
      <c r="E21" s="26"/>
      <c r="F21" s="57">
        <f t="shared" si="0"/>
        <v>0</v>
      </c>
    </row>
    <row r="22" spans="1:6" ht="15.75" customHeight="1">
      <c r="A22" s="46"/>
      <c r="B22" s="26"/>
      <c r="C22" s="56"/>
      <c r="D22" s="26"/>
      <c r="E22" s="26"/>
      <c r="F22" s="57">
        <f t="shared" si="0"/>
        <v>0</v>
      </c>
    </row>
    <row r="23" spans="1:6" ht="15.75" customHeight="1" thickBot="1">
      <c r="A23" s="59"/>
      <c r="B23" s="27"/>
      <c r="C23" s="60"/>
      <c r="D23" s="27"/>
      <c r="E23" s="27"/>
      <c r="F23" s="61">
        <f t="shared" si="0"/>
        <v>0</v>
      </c>
    </row>
    <row r="24" spans="1:6" s="64" customFormat="1" ht="18" customHeight="1" thickBot="1">
      <c r="A24" s="127" t="s">
        <v>70</v>
      </c>
      <c r="B24" s="62">
        <f>SUM(B5:B23)</f>
        <v>204923</v>
      </c>
      <c r="C24" s="109"/>
      <c r="D24" s="62">
        <f>SUM(D5:D23)</f>
        <v>736</v>
      </c>
      <c r="E24" s="62">
        <f>SUM(E5:E23)</f>
        <v>204187</v>
      </c>
      <c r="F24" s="63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7. mell. .../...(...) önk. rendelethez
 6. melléklet a 4/2013. (II.15.) önk.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3"/>
  <dimension ref="A1:F24"/>
  <sheetViews>
    <sheetView workbookViewId="0" topLeftCell="A1">
      <selection activeCell="E14" sqref="E14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75" t="s">
        <v>3</v>
      </c>
      <c r="B1" s="675"/>
      <c r="C1" s="675"/>
      <c r="D1" s="675"/>
      <c r="E1" s="675"/>
      <c r="F1" s="675"/>
    </row>
    <row r="2" spans="1:6" ht="23.25" customHeight="1" thickBot="1">
      <c r="A2" s="124"/>
      <c r="B2" s="55"/>
      <c r="C2" s="55"/>
      <c r="D2" s="55"/>
      <c r="E2" s="55"/>
      <c r="F2" s="50" t="s">
        <v>67</v>
      </c>
    </row>
    <row r="3" spans="1:6" s="45" customFormat="1" ht="48.75" customHeight="1" thickBot="1">
      <c r="A3" s="125" t="s">
        <v>74</v>
      </c>
      <c r="B3" s="126" t="s">
        <v>72</v>
      </c>
      <c r="C3" s="126" t="s">
        <v>73</v>
      </c>
      <c r="D3" s="126" t="s">
        <v>0</v>
      </c>
      <c r="E3" s="126" t="s">
        <v>283</v>
      </c>
      <c r="F3" s="51" t="s">
        <v>4</v>
      </c>
    </row>
    <row r="4" spans="1:6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4">
        <v>6</v>
      </c>
    </row>
    <row r="5" spans="1:6" ht="15.75" customHeight="1">
      <c r="A5" s="46" t="s">
        <v>540</v>
      </c>
      <c r="B5" s="26">
        <v>110199</v>
      </c>
      <c r="C5" s="56">
        <v>2013</v>
      </c>
      <c r="D5" s="26">
        <v>3328</v>
      </c>
      <c r="E5" s="26">
        <v>106871</v>
      </c>
      <c r="F5" s="68">
        <f>B5-D5-E5</f>
        <v>0</v>
      </c>
    </row>
    <row r="6" spans="1:6" ht="15.75" customHeight="1">
      <c r="A6" s="65" t="s">
        <v>541</v>
      </c>
      <c r="B6" s="66">
        <v>1270</v>
      </c>
      <c r="C6" s="67">
        <v>2013</v>
      </c>
      <c r="D6" s="66"/>
      <c r="E6" s="66">
        <v>1270</v>
      </c>
      <c r="F6" s="68">
        <f>B6-D6-E6</f>
        <v>0</v>
      </c>
    </row>
    <row r="7" spans="1:6" ht="15.75" customHeight="1">
      <c r="A7" s="732" t="s">
        <v>621</v>
      </c>
      <c r="B7" s="733">
        <v>211</v>
      </c>
      <c r="C7" s="734">
        <v>2013</v>
      </c>
      <c r="D7" s="733"/>
      <c r="E7" s="733">
        <v>211</v>
      </c>
      <c r="F7" s="68">
        <f aca="true" t="shared" si="0" ref="F7:F23">B7-D7-E7</f>
        <v>0</v>
      </c>
    </row>
    <row r="8" spans="1:6" ht="15.75" customHeight="1">
      <c r="A8" s="65"/>
      <c r="B8" s="66"/>
      <c r="C8" s="67"/>
      <c r="D8" s="66"/>
      <c r="E8" s="66"/>
      <c r="F8" s="68">
        <f t="shared" si="0"/>
        <v>0</v>
      </c>
    </row>
    <row r="9" spans="1:6" ht="15.75" customHeight="1">
      <c r="A9" s="65"/>
      <c r="B9" s="66"/>
      <c r="C9" s="67"/>
      <c r="D9" s="66"/>
      <c r="E9" s="66"/>
      <c r="F9" s="68">
        <f t="shared" si="0"/>
        <v>0</v>
      </c>
    </row>
    <row r="10" spans="1:6" ht="15.75" customHeight="1">
      <c r="A10" s="65"/>
      <c r="B10" s="66"/>
      <c r="C10" s="67"/>
      <c r="D10" s="66"/>
      <c r="E10" s="66"/>
      <c r="F10" s="68">
        <f t="shared" si="0"/>
        <v>0</v>
      </c>
    </row>
    <row r="11" spans="1:6" ht="15.75" customHeight="1">
      <c r="A11" s="65"/>
      <c r="B11" s="66"/>
      <c r="C11" s="67"/>
      <c r="D11" s="66"/>
      <c r="E11" s="66"/>
      <c r="F11" s="68">
        <f t="shared" si="0"/>
        <v>0</v>
      </c>
    </row>
    <row r="12" spans="1:6" ht="15.75" customHeight="1">
      <c r="A12" s="65"/>
      <c r="B12" s="66"/>
      <c r="C12" s="67"/>
      <c r="D12" s="66"/>
      <c r="E12" s="66"/>
      <c r="F12" s="68">
        <f t="shared" si="0"/>
        <v>0</v>
      </c>
    </row>
    <row r="13" spans="1:6" ht="15.75" customHeight="1">
      <c r="A13" s="65"/>
      <c r="B13" s="66"/>
      <c r="C13" s="67"/>
      <c r="D13" s="66"/>
      <c r="E13" s="66"/>
      <c r="F13" s="68">
        <f t="shared" si="0"/>
        <v>0</v>
      </c>
    </row>
    <row r="14" spans="1:6" ht="15.75" customHeight="1">
      <c r="A14" s="65"/>
      <c r="B14" s="66"/>
      <c r="C14" s="67"/>
      <c r="D14" s="66"/>
      <c r="E14" s="66"/>
      <c r="F14" s="68">
        <f t="shared" si="0"/>
        <v>0</v>
      </c>
    </row>
    <row r="15" spans="1:6" ht="15.75" customHeight="1">
      <c r="A15" s="65"/>
      <c r="B15" s="66"/>
      <c r="C15" s="67"/>
      <c r="D15" s="66"/>
      <c r="E15" s="66"/>
      <c r="F15" s="68">
        <f t="shared" si="0"/>
        <v>0</v>
      </c>
    </row>
    <row r="16" spans="1:6" ht="15.75" customHeight="1">
      <c r="A16" s="65"/>
      <c r="B16" s="66"/>
      <c r="C16" s="67"/>
      <c r="D16" s="66"/>
      <c r="E16" s="66"/>
      <c r="F16" s="68">
        <f t="shared" si="0"/>
        <v>0</v>
      </c>
    </row>
    <row r="17" spans="1:6" ht="15.75" customHeight="1">
      <c r="A17" s="65"/>
      <c r="B17" s="66"/>
      <c r="C17" s="67"/>
      <c r="D17" s="66"/>
      <c r="E17" s="66"/>
      <c r="F17" s="68">
        <f t="shared" si="0"/>
        <v>0</v>
      </c>
    </row>
    <row r="18" spans="1:6" ht="15.75" customHeight="1">
      <c r="A18" s="65"/>
      <c r="B18" s="66"/>
      <c r="C18" s="67"/>
      <c r="D18" s="66"/>
      <c r="E18" s="66"/>
      <c r="F18" s="68">
        <f t="shared" si="0"/>
        <v>0</v>
      </c>
    </row>
    <row r="19" spans="1:6" ht="15.75" customHeight="1">
      <c r="A19" s="65"/>
      <c r="B19" s="66"/>
      <c r="C19" s="67"/>
      <c r="D19" s="66"/>
      <c r="E19" s="66"/>
      <c r="F19" s="68">
        <f t="shared" si="0"/>
        <v>0</v>
      </c>
    </row>
    <row r="20" spans="1:6" ht="15.75" customHeight="1">
      <c r="A20" s="65"/>
      <c r="B20" s="66"/>
      <c r="C20" s="67"/>
      <c r="D20" s="66"/>
      <c r="E20" s="66"/>
      <c r="F20" s="68">
        <f t="shared" si="0"/>
        <v>0</v>
      </c>
    </row>
    <row r="21" spans="1:6" ht="15.75" customHeight="1">
      <c r="A21" s="65"/>
      <c r="B21" s="66"/>
      <c r="C21" s="67"/>
      <c r="D21" s="66"/>
      <c r="E21" s="66"/>
      <c r="F21" s="68">
        <f t="shared" si="0"/>
        <v>0</v>
      </c>
    </row>
    <row r="22" spans="1:6" ht="15.75" customHeight="1">
      <c r="A22" s="65"/>
      <c r="B22" s="66"/>
      <c r="C22" s="67"/>
      <c r="D22" s="66"/>
      <c r="E22" s="66"/>
      <c r="F22" s="68">
        <f t="shared" si="0"/>
        <v>0</v>
      </c>
    </row>
    <row r="23" spans="1:6" ht="15.75" customHeight="1" thickBot="1">
      <c r="A23" s="69"/>
      <c r="B23" s="70"/>
      <c r="C23" s="70"/>
      <c r="D23" s="70"/>
      <c r="E23" s="70"/>
      <c r="F23" s="71">
        <f t="shared" si="0"/>
        <v>0</v>
      </c>
    </row>
    <row r="24" spans="1:6" s="64" customFormat="1" ht="18" customHeight="1" thickBot="1">
      <c r="A24" s="127" t="s">
        <v>70</v>
      </c>
      <c r="B24" s="128">
        <f>SUM(B5:B23)</f>
        <v>111680</v>
      </c>
      <c r="C24" s="110"/>
      <c r="D24" s="128">
        <f>SUM(D5:D23)</f>
        <v>3328</v>
      </c>
      <c r="E24" s="128">
        <f>SUM(E5:E23)</f>
        <v>108352</v>
      </c>
      <c r="F24" s="72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8. mell. a ../...(...) önk. rendelethez 
7. melléklet a 4/2013. (II.15.) önk.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135"/>
      <c r="B1" s="135"/>
      <c r="C1" s="135"/>
      <c r="D1" s="135"/>
      <c r="E1" s="135"/>
    </row>
    <row r="2" spans="1:5" ht="65.25" customHeight="1">
      <c r="A2" s="136" t="s">
        <v>146</v>
      </c>
      <c r="B2" s="676" t="s">
        <v>542</v>
      </c>
      <c r="C2" s="676"/>
      <c r="D2" s="676"/>
      <c r="E2" s="676"/>
    </row>
    <row r="3" spans="1:5" ht="14.25" thickBot="1">
      <c r="A3" s="135"/>
      <c r="B3" s="135"/>
      <c r="C3" s="135"/>
      <c r="D3" s="678" t="s">
        <v>139</v>
      </c>
      <c r="E3" s="678"/>
    </row>
    <row r="4" spans="1:5" ht="15" customHeight="1" thickBot="1">
      <c r="A4" s="137" t="s">
        <v>138</v>
      </c>
      <c r="B4" s="138" t="s">
        <v>173</v>
      </c>
      <c r="C4" s="138" t="s">
        <v>242</v>
      </c>
      <c r="D4" s="138" t="s">
        <v>5</v>
      </c>
      <c r="E4" s="139" t="s">
        <v>57</v>
      </c>
    </row>
    <row r="5" spans="1:5" ht="12.75">
      <c r="A5" s="140" t="s">
        <v>140</v>
      </c>
      <c r="B5" s="78"/>
      <c r="C5" s="78"/>
      <c r="D5" s="78"/>
      <c r="E5" s="141">
        <f aca="true" t="shared" si="0" ref="E5:E11">SUM(B5:D5)</f>
        <v>0</v>
      </c>
    </row>
    <row r="6" spans="1:5" ht="12.75">
      <c r="A6" s="142" t="s">
        <v>153</v>
      </c>
      <c r="B6" s="79"/>
      <c r="C6" s="79"/>
      <c r="D6" s="79"/>
      <c r="E6" s="143">
        <f t="shared" si="0"/>
        <v>0</v>
      </c>
    </row>
    <row r="7" spans="1:5" ht="12.75">
      <c r="A7" s="144" t="s">
        <v>141</v>
      </c>
      <c r="B7" s="736">
        <v>107234</v>
      </c>
      <c r="C7" s="80"/>
      <c r="D7" s="80"/>
      <c r="E7" s="145">
        <f t="shared" si="0"/>
        <v>107234</v>
      </c>
    </row>
    <row r="8" spans="1:5" ht="12.75">
      <c r="A8" s="144" t="s">
        <v>154</v>
      </c>
      <c r="B8" s="80"/>
      <c r="C8" s="80"/>
      <c r="D8" s="80"/>
      <c r="E8" s="145">
        <f t="shared" si="0"/>
        <v>0</v>
      </c>
    </row>
    <row r="9" spans="1:5" ht="12.75">
      <c r="A9" s="144" t="s">
        <v>142</v>
      </c>
      <c r="B9" s="736">
        <v>18979</v>
      </c>
      <c r="C9" s="80"/>
      <c r="D9" s="80"/>
      <c r="E9" s="145">
        <f t="shared" si="0"/>
        <v>18979</v>
      </c>
    </row>
    <row r="10" spans="1:5" ht="12.75">
      <c r="A10" s="144" t="s">
        <v>143</v>
      </c>
      <c r="B10" s="80"/>
      <c r="C10" s="80"/>
      <c r="D10" s="80"/>
      <c r="E10" s="145">
        <f t="shared" si="0"/>
        <v>0</v>
      </c>
    </row>
    <row r="11" spans="1:5" ht="13.5" thickBot="1">
      <c r="A11" s="81"/>
      <c r="B11" s="82"/>
      <c r="C11" s="82"/>
      <c r="D11" s="82"/>
      <c r="E11" s="145">
        <f t="shared" si="0"/>
        <v>0</v>
      </c>
    </row>
    <row r="12" spans="1:5" ht="13.5" thickBot="1">
      <c r="A12" s="146" t="s">
        <v>145</v>
      </c>
      <c r="B12" s="147">
        <f>B5+SUM(B7:B11)</f>
        <v>126213</v>
      </c>
      <c r="C12" s="147">
        <f>C5+SUM(C7:C11)</f>
        <v>0</v>
      </c>
      <c r="D12" s="147">
        <f>D5+SUM(D7:D11)</f>
        <v>0</v>
      </c>
      <c r="E12" s="148">
        <f>E5+SUM(E7:E11)</f>
        <v>126213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137" t="s">
        <v>144</v>
      </c>
      <c r="B14" s="138" t="s">
        <v>173</v>
      </c>
      <c r="C14" s="138" t="s">
        <v>242</v>
      </c>
      <c r="D14" s="138" t="s">
        <v>5</v>
      </c>
      <c r="E14" s="139" t="s">
        <v>57</v>
      </c>
    </row>
    <row r="15" spans="1:5" ht="12.75">
      <c r="A15" s="140" t="s">
        <v>149</v>
      </c>
      <c r="B15" s="78"/>
      <c r="C15" s="78"/>
      <c r="D15" s="78"/>
      <c r="E15" s="141">
        <f>SUM(B15:D15)</f>
        <v>0</v>
      </c>
    </row>
    <row r="16" spans="1:5" ht="12.75">
      <c r="A16" s="149" t="s">
        <v>150</v>
      </c>
      <c r="B16" s="80">
        <v>117476</v>
      </c>
      <c r="C16" s="80"/>
      <c r="D16" s="80"/>
      <c r="E16" s="145">
        <f>SUM(B16:D16)</f>
        <v>117476</v>
      </c>
    </row>
    <row r="17" spans="1:5" ht="12.75">
      <c r="A17" s="144" t="s">
        <v>151</v>
      </c>
      <c r="B17" s="80">
        <v>5465</v>
      </c>
      <c r="C17" s="80"/>
      <c r="D17" s="80"/>
      <c r="E17" s="145">
        <f>SUM(B17:D17)</f>
        <v>5465</v>
      </c>
    </row>
    <row r="18" spans="1:5" ht="13.5" thickBot="1">
      <c r="A18" s="144" t="s">
        <v>152</v>
      </c>
      <c r="B18" s="80"/>
      <c r="C18" s="80"/>
      <c r="D18" s="80"/>
      <c r="E18" s="145">
        <f>SUM(B18:D18)</f>
        <v>0</v>
      </c>
    </row>
    <row r="19" spans="1:5" ht="13.5" thickBot="1">
      <c r="A19" s="146" t="s">
        <v>58</v>
      </c>
      <c r="B19" s="147">
        <f>SUM(B15:B18)</f>
        <v>122941</v>
      </c>
      <c r="C19" s="147">
        <f>SUM(C15:C18)</f>
        <v>0</v>
      </c>
      <c r="D19" s="147">
        <f>SUM(D15:D18)</f>
        <v>0</v>
      </c>
      <c r="E19" s="148">
        <f>SUM(E15:E18)</f>
        <v>122941</v>
      </c>
    </row>
    <row r="20" spans="1:5" ht="12.75">
      <c r="A20" s="135"/>
      <c r="B20" s="135"/>
      <c r="C20" s="135"/>
      <c r="D20" s="135"/>
      <c r="E20" s="135"/>
    </row>
    <row r="21" spans="1:5" ht="12.75">
      <c r="A21" s="135"/>
      <c r="B21" s="135"/>
      <c r="C21" s="135"/>
      <c r="D21" s="135"/>
      <c r="E21" s="135"/>
    </row>
    <row r="22" spans="1:5" ht="15.75">
      <c r="A22" s="136" t="s">
        <v>146</v>
      </c>
      <c r="B22" s="677" t="s">
        <v>543</v>
      </c>
      <c r="C22" s="677"/>
      <c r="D22" s="677"/>
      <c r="E22" s="677"/>
    </row>
    <row r="23" spans="1:5" ht="14.25" thickBot="1">
      <c r="A23" s="135"/>
      <c r="B23" s="135"/>
      <c r="C23" s="135"/>
      <c r="D23" s="678" t="s">
        <v>139</v>
      </c>
      <c r="E23" s="678"/>
    </row>
    <row r="24" spans="1:5" ht="13.5" thickBot="1">
      <c r="A24" s="137" t="s">
        <v>138</v>
      </c>
      <c r="B24" s="138" t="s">
        <v>173</v>
      </c>
      <c r="C24" s="138" t="s">
        <v>242</v>
      </c>
      <c r="D24" s="138" t="s">
        <v>5</v>
      </c>
      <c r="E24" s="139" t="s">
        <v>57</v>
      </c>
    </row>
    <row r="25" spans="1:5" ht="12.75">
      <c r="A25" s="140" t="s">
        <v>140</v>
      </c>
      <c r="B25" s="78"/>
      <c r="C25" s="78"/>
      <c r="D25" s="78"/>
      <c r="E25" s="141">
        <f aca="true" t="shared" si="1" ref="E25:E31">SUM(B25:D25)</f>
        <v>0</v>
      </c>
    </row>
    <row r="26" spans="1:5" ht="12.75">
      <c r="A26" s="142" t="s">
        <v>153</v>
      </c>
      <c r="B26" s="79"/>
      <c r="C26" s="79"/>
      <c r="D26" s="79"/>
      <c r="E26" s="143">
        <f t="shared" si="1"/>
        <v>0</v>
      </c>
    </row>
    <row r="27" spans="1:5" ht="12.75">
      <c r="A27" s="144" t="s">
        <v>141</v>
      </c>
      <c r="B27" s="80">
        <v>114316</v>
      </c>
      <c r="C27" s="80"/>
      <c r="D27" s="80"/>
      <c r="E27" s="145">
        <f t="shared" si="1"/>
        <v>114316</v>
      </c>
    </row>
    <row r="28" spans="1:5" ht="12.75">
      <c r="A28" s="144" t="s">
        <v>154</v>
      </c>
      <c r="B28" s="80"/>
      <c r="C28" s="80"/>
      <c r="D28" s="80"/>
      <c r="E28" s="145">
        <f t="shared" si="1"/>
        <v>0</v>
      </c>
    </row>
    <row r="29" spans="1:5" ht="12.75">
      <c r="A29" s="144" t="s">
        <v>142</v>
      </c>
      <c r="B29" s="80">
        <v>12702</v>
      </c>
      <c r="C29" s="80"/>
      <c r="D29" s="80"/>
      <c r="E29" s="145">
        <f t="shared" si="1"/>
        <v>12702</v>
      </c>
    </row>
    <row r="30" spans="1:5" ht="12.75">
      <c r="A30" s="144" t="s">
        <v>143</v>
      </c>
      <c r="B30" s="80"/>
      <c r="C30" s="80"/>
      <c r="D30" s="80"/>
      <c r="E30" s="145">
        <f t="shared" si="1"/>
        <v>0</v>
      </c>
    </row>
    <row r="31" spans="1:5" ht="13.5" thickBot="1">
      <c r="A31" s="81"/>
      <c r="B31" s="82"/>
      <c r="C31" s="82"/>
      <c r="D31" s="82"/>
      <c r="E31" s="145">
        <f t="shared" si="1"/>
        <v>0</v>
      </c>
    </row>
    <row r="32" spans="1:5" ht="13.5" thickBot="1">
      <c r="A32" s="146" t="s">
        <v>145</v>
      </c>
      <c r="B32" s="147">
        <f>B25+SUM(B27:B31)</f>
        <v>127018</v>
      </c>
      <c r="C32" s="147">
        <f>C25+SUM(C27:C31)</f>
        <v>0</v>
      </c>
      <c r="D32" s="147">
        <f>D25+SUM(D27:D31)</f>
        <v>0</v>
      </c>
      <c r="E32" s="148">
        <f>E25+SUM(E27:E31)</f>
        <v>127018</v>
      </c>
    </row>
    <row r="33" spans="1:5" ht="13.5" thickBot="1">
      <c r="A33" s="49"/>
      <c r="B33" s="49"/>
      <c r="C33" s="49"/>
      <c r="D33" s="49"/>
      <c r="E33" s="49"/>
    </row>
    <row r="34" spans="1:5" ht="13.5" thickBot="1">
      <c r="A34" s="137" t="s">
        <v>144</v>
      </c>
      <c r="B34" s="138" t="s">
        <v>173</v>
      </c>
      <c r="C34" s="138" t="s">
        <v>242</v>
      </c>
      <c r="D34" s="138" t="s">
        <v>5</v>
      </c>
      <c r="E34" s="139" t="s">
        <v>57</v>
      </c>
    </row>
    <row r="35" spans="1:5" ht="12.75">
      <c r="A35" s="140" t="s">
        <v>149</v>
      </c>
      <c r="B35" s="78"/>
      <c r="C35" s="78"/>
      <c r="D35" s="78"/>
      <c r="E35" s="141">
        <f>SUM(B35:D35)</f>
        <v>0</v>
      </c>
    </row>
    <row r="36" spans="1:5" ht="12.75">
      <c r="A36" s="149" t="s">
        <v>150</v>
      </c>
      <c r="B36" s="80">
        <v>118236</v>
      </c>
      <c r="C36" s="80"/>
      <c r="D36" s="80"/>
      <c r="E36" s="145">
        <f>SUM(B36:D36)</f>
        <v>118236</v>
      </c>
    </row>
    <row r="37" spans="1:5" ht="12.75">
      <c r="A37" s="144" t="s">
        <v>151</v>
      </c>
      <c r="B37" s="80">
        <v>8782</v>
      </c>
      <c r="C37" s="80"/>
      <c r="D37" s="80"/>
      <c r="E37" s="145">
        <f>SUM(B37:D37)</f>
        <v>8782</v>
      </c>
    </row>
    <row r="38" spans="1:5" ht="13.5" thickBot="1">
      <c r="A38" s="144" t="s">
        <v>152</v>
      </c>
      <c r="B38" s="80"/>
      <c r="C38" s="80"/>
      <c r="D38" s="80"/>
      <c r="E38" s="145">
        <f>SUM(B38:D38)</f>
        <v>0</v>
      </c>
    </row>
    <row r="39" spans="1:5" ht="13.5" thickBot="1">
      <c r="A39" s="146" t="s">
        <v>58</v>
      </c>
      <c r="B39" s="147">
        <f>SUM(B35:B38)</f>
        <v>127018</v>
      </c>
      <c r="C39" s="147">
        <f>SUM(C35:C38)</f>
        <v>0</v>
      </c>
      <c r="D39" s="147">
        <f>SUM(D35:D38)</f>
        <v>0</v>
      </c>
      <c r="E39" s="148">
        <f>SUM(E35:E38)</f>
        <v>127018</v>
      </c>
    </row>
    <row r="40" spans="1:5" ht="12.75">
      <c r="A40" s="135"/>
      <c r="B40" s="135"/>
      <c r="C40" s="135"/>
      <c r="D40" s="135"/>
      <c r="E40" s="135"/>
    </row>
    <row r="41" spans="1:5" ht="15.75">
      <c r="A41" s="686" t="s">
        <v>6</v>
      </c>
      <c r="B41" s="686"/>
      <c r="C41" s="686"/>
      <c r="D41" s="686"/>
      <c r="E41" s="686"/>
    </row>
    <row r="42" spans="1:5" ht="13.5" thickBot="1">
      <c r="A42" s="135"/>
      <c r="B42" s="135"/>
      <c r="C42" s="135"/>
      <c r="D42" s="135"/>
      <c r="E42" s="135"/>
    </row>
    <row r="43" spans="1:8" ht="13.5" thickBot="1">
      <c r="A43" s="691" t="s">
        <v>147</v>
      </c>
      <c r="B43" s="692"/>
      <c r="C43" s="693"/>
      <c r="D43" s="689" t="s">
        <v>155</v>
      </c>
      <c r="E43" s="690"/>
      <c r="H43" s="48"/>
    </row>
    <row r="44" spans="1:5" ht="12.75">
      <c r="A44" s="694"/>
      <c r="B44" s="695"/>
      <c r="C44" s="696"/>
      <c r="D44" s="682"/>
      <c r="E44" s="683"/>
    </row>
    <row r="45" spans="1:5" ht="13.5" thickBot="1">
      <c r="A45" s="697"/>
      <c r="B45" s="698"/>
      <c r="C45" s="699"/>
      <c r="D45" s="684"/>
      <c r="E45" s="685"/>
    </row>
    <row r="46" spans="1:5" ht="13.5" thickBot="1">
      <c r="A46" s="679" t="s">
        <v>58</v>
      </c>
      <c r="B46" s="680"/>
      <c r="C46" s="681"/>
      <c r="D46" s="687">
        <f>SUM(D44:E45)</f>
        <v>0</v>
      </c>
      <c r="E46" s="688"/>
    </row>
  </sheetData>
  <sheetProtection/>
  <mergeCells count="13">
    <mergeCell ref="A46:C46"/>
    <mergeCell ref="D44:E44"/>
    <mergeCell ref="D45:E45"/>
    <mergeCell ref="A41:E41"/>
    <mergeCell ref="D46:E46"/>
    <mergeCell ref="D43:E43"/>
    <mergeCell ref="A43:C43"/>
    <mergeCell ref="A44:C44"/>
    <mergeCell ref="A45:C45"/>
    <mergeCell ref="B2:E2"/>
    <mergeCell ref="B22:E22"/>
    <mergeCell ref="D3:E3"/>
    <mergeCell ref="D23:E23"/>
  </mergeCells>
  <conditionalFormatting sqref="B39:D39 D46:E46 B19:E19 E25:E32 B32:D32 E35:E39 E5:E12 B12:D12 E15:E18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 CE,Félkövér"&amp;12Európai uniós támogatással megvalósuló projektek 
&amp;C&amp;"Times New Roman CE,Félkövér"&amp;12
&amp;R&amp;"Times New Roman CE,Félkövér dőlt"&amp;11 9. mell. ./.(.) önk. rend.-hez
8.1. mell. a 4/2013. (II.15.) önk. rend.-hez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2013-04-24T10:21:22Z</cp:lastPrinted>
  <dcterms:created xsi:type="dcterms:W3CDTF">1999-10-30T10:30:45Z</dcterms:created>
  <dcterms:modified xsi:type="dcterms:W3CDTF">2013-04-24T10:31:48Z</dcterms:modified>
  <cp:category/>
  <cp:version/>
  <cp:contentType/>
  <cp:contentStatus/>
</cp:coreProperties>
</file>