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1.tabla" sheetId="1" r:id="rId1"/>
    <sheet name="Intsbev" sheetId="2" r:id="rId2"/>
    <sheet name="Intbev" sheetId="3" r:id="rId3"/>
    <sheet name="Intkiad" sheetId="4" r:id="rId4"/>
    <sheet name="Szakf." sheetId="5" r:id="rId5"/>
    <sheet name="Tartalék" sheetId="6" r:id="rId6"/>
    <sheet name="CKÖ" sheetId="7" r:id="rId7"/>
  </sheets>
  <definedNames/>
  <calcPr fullCalcOnLoad="1"/>
</workbook>
</file>

<file path=xl/sharedStrings.xml><?xml version="1.0" encoding="utf-8"?>
<sst xmlns="http://schemas.openxmlformats.org/spreadsheetml/2006/main" count="276" uniqueCount="175">
  <si>
    <t>adatok: eFt-ban</t>
  </si>
  <si>
    <t>Megnevezés</t>
  </si>
  <si>
    <t>Előirányzat</t>
  </si>
  <si>
    <t>Teljesítés</t>
  </si>
  <si>
    <t>Eredeti</t>
  </si>
  <si>
    <t>Módosított</t>
  </si>
  <si>
    <t>%-a</t>
  </si>
  <si>
    <t>I. Intézményi bevételek</t>
  </si>
  <si>
    <t>I. Intézményi kiadások</t>
  </si>
  <si>
    <t>- alaptevékenység bevételei</t>
  </si>
  <si>
    <t>- működési kiadások</t>
  </si>
  <si>
    <t>- felhalmozási kiadások</t>
  </si>
  <si>
    <t>- pénzeszk. átv. működésre</t>
  </si>
  <si>
    <t>- felújítás</t>
  </si>
  <si>
    <t>- pénzeszk. átv. felhalmozásra</t>
  </si>
  <si>
    <t>- pénzforg. nélk. bevételek</t>
  </si>
  <si>
    <t>- függő kiadások</t>
  </si>
  <si>
    <t>I. Összesen:</t>
  </si>
  <si>
    <t>II. Önkormányzati bevételek</t>
  </si>
  <si>
    <t>II. Önkormányzati kiadások</t>
  </si>
  <si>
    <t>- működési bevételek</t>
  </si>
  <si>
    <t>- felhalm. és tőke jell. bev.</t>
  </si>
  <si>
    <t>- önkormányzat támogatása</t>
  </si>
  <si>
    <t>- támogatások, befiz., átad.</t>
  </si>
  <si>
    <t>- péneszk. átv. felhalmozásra</t>
  </si>
  <si>
    <t>- értékpapír-vás. halmozott</t>
  </si>
  <si>
    <t>- rövid lej. hitelfelv. halmozott</t>
  </si>
  <si>
    <t>- pénzforg. nélk. kiadások</t>
  </si>
  <si>
    <t>- értékpapír eladás halmozott</t>
  </si>
  <si>
    <t>II. Összesen:</t>
  </si>
  <si>
    <t>- függő bevételek</t>
  </si>
  <si>
    <t>- függő kiadás</t>
  </si>
  <si>
    <t>2. számú melléklet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</si>
  <si>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</si>
  <si>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</si>
  <si>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</si>
  <si>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</si>
  <si>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</si>
  <si>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</si>
  <si>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Egyesített Óvodai Int.</t>
  </si>
  <si>
    <t>Összesen:</t>
  </si>
  <si>
    <t xml:space="preserve">5. sz. melléklet </t>
  </si>
  <si>
    <t xml:space="preserve">B E V É T E L E K </t>
  </si>
  <si>
    <t xml:space="preserve">K I A D Á S O K </t>
  </si>
  <si>
    <t>előirányzat</t>
  </si>
  <si>
    <t xml:space="preserve"> előirányzat</t>
  </si>
  <si>
    <t>Az intézményi költségvetési kiadások</t>
  </si>
  <si>
    <t>Intézm.</t>
  </si>
  <si>
    <t>Szem. jutt.</t>
  </si>
  <si>
    <t>Szem. jutt. jár.</t>
  </si>
  <si>
    <t>Dologi kiad.</t>
  </si>
  <si>
    <t>Felhalm. kiad.</t>
  </si>
  <si>
    <t xml:space="preserve">Átf. </t>
  </si>
  <si>
    <t>Előir. összesen</t>
  </si>
  <si>
    <t>megnev.</t>
  </si>
  <si>
    <t>kiad.</t>
  </si>
  <si>
    <t>Óvoda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</si>
  <si>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</si>
  <si>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</si>
  <si>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</si>
  <si>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</si>
  <si>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</si>
  <si>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</si>
  <si>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</si>
  <si>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>Tiszavasvári Város Cigány Kisebbségi Önkormányzata</t>
  </si>
  <si>
    <t>- felhalmozási bevételek</t>
  </si>
  <si>
    <t xml:space="preserve">Az intézményi saját bevételek összetétele </t>
  </si>
  <si>
    <t>Pénzmar.</t>
  </si>
  <si>
    <t xml:space="preserve">4. sz. melléklet </t>
  </si>
  <si>
    <t xml:space="preserve"> - függő bevételek</t>
  </si>
  <si>
    <t>I-II. Önkorm. mindösszesen:</t>
  </si>
  <si>
    <t>I-II. Önkorm. mindösszesen.</t>
  </si>
  <si>
    <t>Műv. Központ és Könyvtár</t>
  </si>
  <si>
    <t>Műv. Közp. és Könyvtár</t>
  </si>
  <si>
    <t>- OEP feladatok kiadásai</t>
  </si>
  <si>
    <t>- felhalm. és hosszú  lej. hitel</t>
  </si>
  <si>
    <t>Helyi közutak, hidak, alagutak létesítése, felújítása</t>
  </si>
  <si>
    <t>Kisegítő mezőgazdasági szolgáltatás</t>
  </si>
  <si>
    <t>Épületek fenntartása, korszerűsítése</t>
  </si>
  <si>
    <t>Saját, vagy bérelt ingatlan hasznosítása</t>
  </si>
  <si>
    <t>Területi igazgatási szervek tevékenysége</t>
  </si>
  <si>
    <t>Helyi kisebbségi önkormányzatok igazgatási tev.</t>
  </si>
  <si>
    <t>Máshová nem sorolható szerv. tev. (Kistérs. Társ.)</t>
  </si>
  <si>
    <t>Polgári Védelmi tevékenység</t>
  </si>
  <si>
    <t>Város- és községgazdálkodás</t>
  </si>
  <si>
    <t>Település vízellátása</t>
  </si>
  <si>
    <t>Közvilágítási feladatok</t>
  </si>
  <si>
    <t>Egészségügyi ellátás egyéb feladatai</t>
  </si>
  <si>
    <t>Egyéb szociális és gyermekjóléti szolgáltatás</t>
  </si>
  <si>
    <t>Rendszeres szociális pénzbeli ellátások</t>
  </si>
  <si>
    <t>Rendszeres gyermekvédelmi ellátások</t>
  </si>
  <si>
    <t>Munkanélküli ellátások</t>
  </si>
  <si>
    <t>Eseti pénzbeli ellátások</t>
  </si>
  <si>
    <t>Eseti pénzbeli gyermekvédelmi ellátások</t>
  </si>
  <si>
    <t>Szennyvízelvezetés és -kezelés</t>
  </si>
  <si>
    <t>Máshová nem sorolt kulturális tevékenység</t>
  </si>
  <si>
    <t>Máshová nem sorolt sporttevékenység</t>
  </si>
  <si>
    <t>Temetkezés és ehhez kapcsolódó szolgáltatás</t>
  </si>
  <si>
    <t>Családi ünnepek szervezése</t>
  </si>
  <si>
    <t>- Le: intézményi támogatás</t>
  </si>
  <si>
    <t>ÖSSZESEN:</t>
  </si>
  <si>
    <t>- előző évi visszatérülés</t>
  </si>
  <si>
    <t>- kölcsönök visszatérülése</t>
  </si>
  <si>
    <t>Ökormányzatok és többc. kist. társ. igazg. tevékenysége</t>
  </si>
  <si>
    <t>Önkorm. és többcélú kist. társ. kis. szolg.</t>
  </si>
  <si>
    <t>Önkormányzatok és többc. kist. társ. elszámolásai</t>
  </si>
  <si>
    <t>Önkorm. és többc. kist. társ. feladatra nem terv. elszám.</t>
  </si>
  <si>
    <t>Finanszírozási műveletek elszámolása</t>
  </si>
  <si>
    <t>Állategészségügyi tevékenység</t>
  </si>
  <si>
    <t>Település hulladékkezelése, köztisztasági tevékenység</t>
  </si>
  <si>
    <t>Tiszavasvári Ált. Isk.</t>
  </si>
  <si>
    <t>Hankó L. Zeneiskola</t>
  </si>
  <si>
    <t xml:space="preserve">Mód. </t>
  </si>
  <si>
    <t>Er.</t>
  </si>
  <si>
    <t>Össz.:</t>
  </si>
  <si>
    <t>előir.</t>
  </si>
  <si>
    <t>Önkormányzati képviselői választás</t>
  </si>
  <si>
    <t>Személyi juttatások</t>
  </si>
  <si>
    <t>Munkaadókat terhelő járulékok</t>
  </si>
  <si>
    <t>Dologi kiadások és egyéb folyó kiadások</t>
  </si>
  <si>
    <t>Támogatásértékű működési kiadás</t>
  </si>
  <si>
    <t>Egyéb állami támogatás, hozzájárulás</t>
  </si>
  <si>
    <t>Támogatásértékű működési bevétel</t>
  </si>
  <si>
    <t>Települési és területi kisebbségi önk. kiadásai összesen</t>
  </si>
  <si>
    <t>Települési és területi kisebbségi önk. bevételei összesen</t>
  </si>
  <si>
    <t>Normatív állami hozzájárulás</t>
  </si>
  <si>
    <t>Városi Kincstár</t>
  </si>
  <si>
    <t>Városi Sportközpont</t>
  </si>
  <si>
    <t>Pedagógiai Szakszolgálat</t>
  </si>
  <si>
    <t>Hankó László Zeneiskola</t>
  </si>
  <si>
    <t>Pedagógiai Szakszolg.</t>
  </si>
  <si>
    <t>Kincstár</t>
  </si>
  <si>
    <t>Ped. Szaksz.</t>
  </si>
  <si>
    <t>Ált. Isk.</t>
  </si>
  <si>
    <t>Középisk.</t>
  </si>
  <si>
    <t>Műv. Közp.</t>
  </si>
  <si>
    <t>Zeneiskola</t>
  </si>
  <si>
    <t>Sportközp.</t>
  </si>
  <si>
    <t>Tv. Általános Iskola</t>
  </si>
  <si>
    <t xml:space="preserve">   Felhalmozási bev.</t>
  </si>
  <si>
    <t xml:space="preserve">  Pe. átv. műk.</t>
  </si>
  <si>
    <t xml:space="preserve">     Pe. átv. fejl.</t>
  </si>
  <si>
    <t>Támog. pe. átad.</t>
  </si>
  <si>
    <t>- hitel törlesztése</t>
  </si>
  <si>
    <t>- kölcsönök folyósítása</t>
  </si>
  <si>
    <t>Egyéb bevétel</t>
  </si>
  <si>
    <t xml:space="preserve">Az Önkormányzat  2009. éves költségvetésének I. félévi teljesítése </t>
  </si>
  <si>
    <t>2009. I. félév</t>
  </si>
  <si>
    <t>Tiszavasvári Középiskola</t>
  </si>
  <si>
    <t>2009. I. félévi teljesítése</t>
  </si>
  <si>
    <t>2009. I. féléves teljesítése</t>
  </si>
  <si>
    <t>Az önkormányzat szakfeladatainak bevételei és kiadásai 2009. I. félévben</t>
  </si>
  <si>
    <t>2009. évi költségvetésének I. félévi teljesítése</t>
  </si>
  <si>
    <t>Felújítások</t>
  </si>
  <si>
    <t>Oktatási célok és egyéb feladatok</t>
  </si>
  <si>
    <t>pénzeszköz átadás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</si>
  <si>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</si>
  <si>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</si>
  <si>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</si>
  <si>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</si>
  <si>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</t>
  </si>
  <si>
    <t xml:space="preserve">  Üdülő Viziközmű Társulati pénzmaradvány</t>
  </si>
  <si>
    <t xml:space="preserve">  Felhalmozási céltartalék: "Civil Ház kialakítása, fejlesztése Tiszavasváriban"  című EAOP 5.1.3-2008-0045 jelű pályázat saját erő része</t>
  </si>
  <si>
    <t>- Lakásfelújítási Alap</t>
  </si>
  <si>
    <t>Céltartalékok összesen:</t>
  </si>
  <si>
    <t>Pénzforgalom nélküli kiadások összesen:</t>
  </si>
  <si>
    <t xml:space="preserve">   6. számú melléklet</t>
  </si>
  <si>
    <t>7. számú melléklet</t>
  </si>
  <si>
    <t>Felhalmozási tartalék</t>
  </si>
  <si>
    <t>TÁMOP 5.2.5-08/1.C pályázat tartaléka</t>
  </si>
  <si>
    <t>Egyéb felhalmozási céltartalék</t>
  </si>
  <si>
    <t>Intézményi céltartalék</t>
  </si>
  <si>
    <t xml:space="preserve">2009. év I. félévében </t>
  </si>
  <si>
    <t>Rendelkezésre álló tartalékok alakulása a</t>
  </si>
  <si>
    <t>1. számú melléklet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</si>
</sst>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u val="single"/>
      <sz val="10"/>
      <name val="Times New Roman CE"/>
      <family val="1"/>
    </font>
    <font>
      <b/>
      <i/>
      <sz val="14"/>
      <name val="Times New Roman CE"/>
      <family val="1"/>
    </font>
    <font>
      <b/>
      <i/>
      <sz val="14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MS Sans Serif"/>
      <family val="0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0" fontId="0" fillId="0" borderId="0" xfId="0" applyAlignment="1">
      <alignment horizontal="centerContinuous"/>
    </xf>
    <xf numFmtId="0" fontId="8" fillId="0" borderId="6" xfId="0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165" fontId="8" fillId="0" borderId="6" xfId="15" applyNumberFormat="1" applyFont="1" applyBorder="1" applyAlignment="1">
      <alignment/>
    </xf>
    <xf numFmtId="0" fontId="8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2" fillId="0" borderId="9" xfId="0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10" fontId="6" fillId="0" borderId="7" xfId="0" applyNumberFormat="1" applyFont="1" applyBorder="1" applyAlignment="1">
      <alignment/>
    </xf>
    <xf numFmtId="0" fontId="4" fillId="0" borderId="6" xfId="0" applyFont="1" applyBorder="1" applyAlignment="1" quotePrefix="1">
      <alignment/>
    </xf>
    <xf numFmtId="165" fontId="9" fillId="0" borderId="0" xfId="15" applyNumberFormat="1" applyFont="1" applyAlignment="1">
      <alignment horizontal="centerContinuous"/>
    </xf>
    <xf numFmtId="10" fontId="0" fillId="0" borderId="0" xfId="0" applyNumberFormat="1" applyAlignment="1">
      <alignment/>
    </xf>
    <xf numFmtId="10" fontId="10" fillId="0" borderId="0" xfId="0" applyNumberFormat="1" applyFont="1" applyAlignment="1">
      <alignment horizontal="centerContinuous"/>
    </xf>
    <xf numFmtId="10" fontId="9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/>
    </xf>
    <xf numFmtId="165" fontId="0" fillId="0" borderId="0" xfId="15" applyNumberFormat="1" applyAlignment="1">
      <alignment horizontal="centerContinuous"/>
    </xf>
    <xf numFmtId="10" fontId="7" fillId="0" borderId="0" xfId="0" applyNumberFormat="1" applyFont="1" applyAlignment="1">
      <alignment horizontal="centerContinuous"/>
    </xf>
    <xf numFmtId="10" fontId="7" fillId="0" borderId="0" xfId="0" applyNumberFormat="1" applyFont="1" applyAlignment="1">
      <alignment horizontal="right"/>
    </xf>
    <xf numFmtId="165" fontId="12" fillId="0" borderId="2" xfId="15" applyNumberFormat="1" applyFont="1" applyBorder="1" applyAlignment="1">
      <alignment horizontal="centerContinuous"/>
    </xf>
    <xf numFmtId="165" fontId="12" fillId="0" borderId="3" xfId="15" applyNumberFormat="1" applyFont="1" applyBorder="1" applyAlignment="1">
      <alignment horizontal="centerContinuous"/>
    </xf>
    <xf numFmtId="165" fontId="13" fillId="0" borderId="3" xfId="15" applyNumberFormat="1" applyFont="1" applyBorder="1" applyAlignment="1">
      <alignment horizontal="centerContinuous"/>
    </xf>
    <xf numFmtId="10" fontId="12" fillId="0" borderId="3" xfId="0" applyNumberFormat="1" applyFont="1" applyBorder="1" applyAlignment="1">
      <alignment horizontal="centerContinuous"/>
    </xf>
    <xf numFmtId="10" fontId="12" fillId="0" borderId="4" xfId="0" applyNumberFormat="1" applyFont="1" applyBorder="1" applyAlignment="1">
      <alignment horizontal="centerContinuous"/>
    </xf>
    <xf numFmtId="165" fontId="12" fillId="0" borderId="6" xfId="15" applyNumberFormat="1" applyFont="1" applyBorder="1" applyAlignment="1">
      <alignment horizontal="center"/>
    </xf>
    <xf numFmtId="165" fontId="12" fillId="0" borderId="1" xfId="15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10" fontId="12" fillId="0" borderId="7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Continuous"/>
    </xf>
    <xf numFmtId="10" fontId="6" fillId="0" borderId="4" xfId="0" applyNumberFormat="1" applyFont="1" applyBorder="1" applyAlignment="1">
      <alignment/>
    </xf>
    <xf numFmtId="10" fontId="6" fillId="0" borderId="4" xfId="15" applyNumberFormat="1" applyFont="1" applyBorder="1" applyAlignment="1">
      <alignment/>
    </xf>
    <xf numFmtId="1" fontId="6" fillId="0" borderId="3" xfId="15" applyNumberFormat="1" applyFont="1" applyBorder="1" applyAlignment="1">
      <alignment/>
    </xf>
    <xf numFmtId="1" fontId="4" fillId="0" borderId="0" xfId="15" applyNumberFormat="1" applyFont="1" applyAlignment="1">
      <alignment/>
    </xf>
    <xf numFmtId="1" fontId="9" fillId="0" borderId="0" xfId="15" applyNumberFormat="1" applyFont="1" applyAlignment="1">
      <alignment horizontal="centerContinuous"/>
    </xf>
    <xf numFmtId="1" fontId="0" fillId="0" borderId="0" xfId="15" applyNumberFormat="1" applyAlignment="1">
      <alignment/>
    </xf>
    <xf numFmtId="10" fontId="6" fillId="0" borderId="7" xfId="15" applyNumberFormat="1" applyFont="1" applyBorder="1" applyAlignment="1">
      <alignment/>
    </xf>
    <xf numFmtId="165" fontId="4" fillId="0" borderId="6" xfId="15" applyNumberFormat="1" applyFont="1" applyBorder="1" applyAlignment="1" quotePrefix="1">
      <alignment/>
    </xf>
    <xf numFmtId="10" fontId="6" fillId="0" borderId="1" xfId="15" applyNumberFormat="1" applyFont="1" applyBorder="1" applyAlignment="1">
      <alignment/>
    </xf>
    <xf numFmtId="10" fontId="6" fillId="0" borderId="7" xfId="15" applyNumberFormat="1" applyFont="1" applyBorder="1" applyAlignment="1">
      <alignment/>
    </xf>
    <xf numFmtId="10" fontId="6" fillId="0" borderId="10" xfId="15" applyNumberFormat="1" applyFont="1" applyBorder="1" applyAlignment="1">
      <alignment/>
    </xf>
    <xf numFmtId="10" fontId="6" fillId="0" borderId="11" xfId="15" applyNumberFormat="1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3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right"/>
    </xf>
    <xf numFmtId="0" fontId="2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Continuous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0" fillId="0" borderId="6" xfId="0" applyFont="1" applyBorder="1" applyAlignment="1">
      <alignment/>
    </xf>
    <xf numFmtId="10" fontId="20" fillId="0" borderId="7" xfId="0" applyNumberFormat="1" applyFont="1" applyBorder="1" applyAlignment="1">
      <alignment/>
    </xf>
    <xf numFmtId="0" fontId="7" fillId="0" borderId="0" xfId="0" applyFont="1" applyAlignment="1">
      <alignment horizontal="right"/>
    </xf>
    <xf numFmtId="165" fontId="7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10" fontId="4" fillId="0" borderId="1" xfId="15" applyNumberFormat="1" applyFont="1" applyBorder="1" applyAlignment="1">
      <alignment/>
    </xf>
    <xf numFmtId="0" fontId="6" fillId="0" borderId="24" xfId="0" applyFont="1" applyBorder="1" applyAlignment="1">
      <alignment vertical="center"/>
    </xf>
    <xf numFmtId="165" fontId="6" fillId="0" borderId="5" xfId="15" applyNumberFormat="1" applyFont="1" applyBorder="1" applyAlignment="1">
      <alignment vertical="center"/>
    </xf>
    <xf numFmtId="165" fontId="6" fillId="0" borderId="10" xfId="15" applyNumberFormat="1" applyFont="1" applyBorder="1" applyAlignment="1">
      <alignment vertical="center"/>
    </xf>
    <xf numFmtId="10" fontId="6" fillId="0" borderId="11" xfId="15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1" fontId="6" fillId="0" borderId="3" xfId="15" applyNumberFormat="1" applyFont="1" applyBorder="1" applyAlignment="1">
      <alignment horizontal="centerContinuous" vertical="center"/>
    </xf>
    <xf numFmtId="1" fontId="1" fillId="0" borderId="3" xfId="15" applyNumberFormat="1" applyFont="1" applyBorder="1" applyAlignment="1">
      <alignment horizontal="centerContinuous" vertical="center"/>
    </xf>
    <xf numFmtId="10" fontId="6" fillId="0" borderId="4" xfId="0" applyNumberFormat="1" applyFont="1" applyBorder="1" applyAlignment="1">
      <alignment horizontal="center" vertical="center"/>
    </xf>
    <xf numFmtId="165" fontId="6" fillId="0" borderId="3" xfId="15" applyNumberFormat="1" applyFont="1" applyBorder="1" applyAlignment="1">
      <alignment horizontal="centerContinuous" vertical="center"/>
    </xf>
    <xf numFmtId="165" fontId="1" fillId="0" borderId="3" xfId="15" applyNumberFormat="1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1" fontId="6" fillId="0" borderId="10" xfId="15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65" fontId="6" fillId="0" borderId="10" xfId="15" applyNumberFormat="1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165" fontId="12" fillId="0" borderId="15" xfId="15" applyNumberFormat="1" applyFont="1" applyBorder="1" applyAlignment="1">
      <alignment horizontal="centerContinuous"/>
    </xf>
    <xf numFmtId="165" fontId="12" fillId="0" borderId="15" xfId="15" applyNumberFormat="1" applyFont="1" applyBorder="1" applyAlignment="1">
      <alignment horizontal="center"/>
    </xf>
    <xf numFmtId="3" fontId="20" fillId="0" borderId="1" xfId="15" applyNumberFormat="1" applyFont="1" applyBorder="1" applyAlignment="1">
      <alignment/>
    </xf>
    <xf numFmtId="0" fontId="23" fillId="0" borderId="19" xfId="0" applyFont="1" applyBorder="1" applyAlignment="1">
      <alignment/>
    </xf>
    <xf numFmtId="0" fontId="22" fillId="0" borderId="17" xfId="0" applyFont="1" applyBorder="1" applyAlignment="1" quotePrefix="1">
      <alignment/>
    </xf>
    <xf numFmtId="0" fontId="23" fillId="0" borderId="25" xfId="0" applyFont="1" applyBorder="1" applyAlignment="1">
      <alignment/>
    </xf>
    <xf numFmtId="0" fontId="11" fillId="0" borderId="9" xfId="0" applyFont="1" applyBorder="1" applyAlignment="1">
      <alignment/>
    </xf>
    <xf numFmtId="165" fontId="12" fillId="0" borderId="18" xfId="15" applyNumberFormat="1" applyFont="1" applyBorder="1" applyAlignment="1">
      <alignment horizontal="centerContinuous"/>
    </xf>
    <xf numFmtId="10" fontId="12" fillId="0" borderId="15" xfId="0" applyNumberFormat="1" applyFont="1" applyBorder="1" applyAlignment="1">
      <alignment horizontal="center"/>
    </xf>
    <xf numFmtId="10" fontId="12" fillId="0" borderId="16" xfId="0" applyNumberFormat="1" applyFont="1" applyBorder="1" applyAlignment="1">
      <alignment horizontal="center"/>
    </xf>
    <xf numFmtId="10" fontId="6" fillId="0" borderId="3" xfId="15" applyNumberFormat="1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7" xfId="0" applyFont="1" applyBorder="1" applyAlignment="1">
      <alignment/>
    </xf>
    <xf numFmtId="10" fontId="6" fillId="0" borderId="16" xfId="15" applyNumberFormat="1" applyFont="1" applyBorder="1" applyAlignment="1">
      <alignment/>
    </xf>
    <xf numFmtId="10" fontId="20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 vertical="center"/>
    </xf>
    <xf numFmtId="3" fontId="4" fillId="0" borderId="30" xfId="15" applyNumberFormat="1" applyFont="1" applyBorder="1" applyAlignment="1">
      <alignment/>
    </xf>
    <xf numFmtId="10" fontId="6" fillId="0" borderId="31" xfId="15" applyNumberFormat="1" applyFont="1" applyBorder="1" applyAlignment="1">
      <alignment/>
    </xf>
    <xf numFmtId="10" fontId="6" fillId="0" borderId="32" xfId="15" applyNumberFormat="1" applyFont="1" applyBorder="1" applyAlignment="1">
      <alignment/>
    </xf>
    <xf numFmtId="3" fontId="4" fillId="0" borderId="33" xfId="15" applyNumberFormat="1" applyFont="1" applyBorder="1" applyAlignment="1">
      <alignment horizontal="right"/>
    </xf>
    <xf numFmtId="3" fontId="4" fillId="0" borderId="3" xfId="15" applyNumberFormat="1" applyFont="1" applyBorder="1" applyAlignment="1">
      <alignment/>
    </xf>
    <xf numFmtId="10" fontId="17" fillId="0" borderId="34" xfId="0" applyNumberFormat="1" applyFont="1" applyBorder="1" applyAlignment="1">
      <alignment/>
    </xf>
    <xf numFmtId="3" fontId="4" fillId="0" borderId="35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35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15" xfId="15" applyNumberFormat="1" applyFont="1" applyBorder="1" applyAlignment="1">
      <alignment/>
    </xf>
    <xf numFmtId="3" fontId="6" fillId="0" borderId="2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3" fontId="6" fillId="0" borderId="5" xfId="15" applyNumberFormat="1" applyFont="1" applyBorder="1" applyAlignment="1">
      <alignment/>
    </xf>
    <xf numFmtId="3" fontId="4" fillId="0" borderId="3" xfId="15" applyNumberFormat="1" applyFont="1" applyBorder="1" applyAlignment="1">
      <alignment horizontal="right"/>
    </xf>
    <xf numFmtId="0" fontId="17" fillId="0" borderId="36" xfId="0" applyFont="1" applyBorder="1" applyAlignment="1">
      <alignment wrapText="1"/>
    </xf>
    <xf numFmtId="3" fontId="17" fillId="0" borderId="37" xfId="15" applyNumberFormat="1" applyFont="1" applyBorder="1" applyAlignment="1">
      <alignment/>
    </xf>
    <xf numFmtId="3" fontId="20" fillId="0" borderId="15" xfId="15" applyNumberFormat="1" applyFont="1" applyBorder="1" applyAlignment="1">
      <alignment/>
    </xf>
    <xf numFmtId="10" fontId="20" fillId="0" borderId="16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5" xfId="0" applyFont="1" applyBorder="1" applyAlignment="1">
      <alignment horizontal="centerContinuous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0" fillId="0" borderId="38" xfId="0" applyFont="1" applyBorder="1" applyAlignment="1">
      <alignment/>
    </xf>
    <xf numFmtId="3" fontId="20" fillId="0" borderId="32" xfId="15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0" fontId="17" fillId="0" borderId="2" xfId="0" applyFont="1" applyBorder="1" applyAlignment="1">
      <alignment wrapText="1"/>
    </xf>
    <xf numFmtId="3" fontId="17" fillId="0" borderId="3" xfId="15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10" fontId="20" fillId="0" borderId="39" xfId="0" applyNumberFormat="1" applyFont="1" applyBorder="1" applyAlignment="1">
      <alignment/>
    </xf>
    <xf numFmtId="0" fontId="20" fillId="0" borderId="38" xfId="0" applyFont="1" applyBorder="1" applyAlignment="1">
      <alignment wrapText="1"/>
    </xf>
    <xf numFmtId="3" fontId="24" fillId="0" borderId="2" xfId="0" applyNumberFormat="1" applyFont="1" applyBorder="1" applyAlignment="1">
      <alignment/>
    </xf>
    <xf numFmtId="3" fontId="24" fillId="0" borderId="3" xfId="0" applyNumberFormat="1" applyFont="1" applyBorder="1" applyAlignment="1">
      <alignment/>
    </xf>
    <xf numFmtId="3" fontId="24" fillId="0" borderId="4" xfId="0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3" fontId="6" fillId="0" borderId="36" xfId="15" applyNumberFormat="1" applyFont="1" applyBorder="1" applyAlignment="1">
      <alignment vertical="center"/>
    </xf>
    <xf numFmtId="3" fontId="6" fillId="0" borderId="37" xfId="15" applyNumberFormat="1" applyFont="1" applyBorder="1" applyAlignment="1">
      <alignment vertical="center"/>
    </xf>
    <xf numFmtId="3" fontId="6" fillId="0" borderId="34" xfId="15" applyNumberFormat="1" applyFont="1" applyBorder="1" applyAlignment="1">
      <alignment vertical="center"/>
    </xf>
    <xf numFmtId="3" fontId="11" fillId="0" borderId="38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 quotePrefix="1">
      <alignment/>
    </xf>
    <xf numFmtId="3" fontId="11" fillId="0" borderId="1" xfId="0" applyNumberFormat="1" applyFont="1" applyBorder="1" applyAlignment="1" quotePrefix="1">
      <alignment/>
    </xf>
    <xf numFmtId="3" fontId="12" fillId="0" borderId="5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6" fillId="0" borderId="3" xfId="15" applyNumberFormat="1" applyFont="1" applyBorder="1" applyAlignment="1">
      <alignment/>
    </xf>
    <xf numFmtId="3" fontId="6" fillId="0" borderId="10" xfId="15" applyNumberFormat="1" applyFont="1" applyBorder="1" applyAlignment="1">
      <alignment/>
    </xf>
    <xf numFmtId="10" fontId="6" fillId="0" borderId="40" xfId="15" applyNumberFormat="1" applyFont="1" applyBorder="1" applyAlignment="1">
      <alignment/>
    </xf>
    <xf numFmtId="0" fontId="12" fillId="0" borderId="41" xfId="0" applyFont="1" applyBorder="1" applyAlignment="1">
      <alignment horizontal="centerContinuous" vertical="center"/>
    </xf>
    <xf numFmtId="3" fontId="11" fillId="0" borderId="4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16" xfId="0" applyFont="1" applyBorder="1" applyAlignment="1">
      <alignment horizontal="center"/>
    </xf>
    <xf numFmtId="168" fontId="6" fillId="0" borderId="4" xfId="0" applyNumberFormat="1" applyFont="1" applyBorder="1" applyAlignment="1">
      <alignment/>
    </xf>
    <xf numFmtId="168" fontId="6" fillId="0" borderId="7" xfId="0" applyNumberFormat="1" applyFont="1" applyBorder="1" applyAlignment="1">
      <alignment/>
    </xf>
    <xf numFmtId="0" fontId="12" fillId="0" borderId="27" xfId="0" applyFont="1" applyBorder="1" applyAlignment="1">
      <alignment/>
    </xf>
    <xf numFmtId="168" fontId="6" fillId="0" borderId="11" xfId="0" applyNumberFormat="1" applyFont="1" applyBorder="1" applyAlignment="1">
      <alignment/>
    </xf>
    <xf numFmtId="3" fontId="17" fillId="0" borderId="29" xfId="15" applyNumberFormat="1" applyFont="1" applyBorder="1" applyAlignment="1">
      <alignment/>
    </xf>
    <xf numFmtId="10" fontId="17" fillId="0" borderId="43" xfId="0" applyNumberFormat="1" applyFont="1" applyBorder="1" applyAlignment="1">
      <alignment/>
    </xf>
    <xf numFmtId="0" fontId="17" fillId="0" borderId="44" xfId="0" applyFont="1" applyBorder="1" applyAlignment="1">
      <alignment vertical="center" wrapText="1"/>
    </xf>
    <xf numFmtId="3" fontId="20" fillId="0" borderId="10" xfId="15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0" fontId="20" fillId="0" borderId="11" xfId="0" applyNumberFormat="1" applyFont="1" applyBorder="1" applyAlignment="1">
      <alignment/>
    </xf>
    <xf numFmtId="0" fontId="20" fillId="0" borderId="5" xfId="0" applyFont="1" applyBorder="1" applyAlignment="1">
      <alignment/>
    </xf>
    <xf numFmtId="0" fontId="12" fillId="0" borderId="45" xfId="0" applyFont="1" applyBorder="1" applyAlignment="1">
      <alignment horizontal="center" vertical="center"/>
    </xf>
    <xf numFmtId="3" fontId="12" fillId="0" borderId="46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20" fillId="0" borderId="32" xfId="15" applyNumberFormat="1" applyFont="1" applyBorder="1" applyAlignment="1">
      <alignment/>
    </xf>
    <xf numFmtId="0" fontId="20" fillId="0" borderId="0" xfId="0" applyFont="1" applyAlignment="1">
      <alignment/>
    </xf>
    <xf numFmtId="165" fontId="7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4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65" fontId="17" fillId="0" borderId="19" xfId="15" applyNumberFormat="1" applyFont="1" applyBorder="1" applyAlignment="1">
      <alignment/>
    </xf>
    <xf numFmtId="165" fontId="17" fillId="0" borderId="51" xfId="15" applyNumberFormat="1" applyFont="1" applyBorder="1" applyAlignment="1">
      <alignment/>
    </xf>
    <xf numFmtId="165" fontId="17" fillId="0" borderId="52" xfId="15" applyNumberFormat="1" applyFont="1" applyBorder="1" applyAlignment="1">
      <alignment/>
    </xf>
    <xf numFmtId="165" fontId="17" fillId="0" borderId="17" xfId="15" applyNumberFormat="1" applyFont="1" applyBorder="1" applyAlignment="1">
      <alignment/>
    </xf>
    <xf numFmtId="165" fontId="20" fillId="0" borderId="53" xfId="15" applyNumberFormat="1" applyFont="1" applyBorder="1" applyAlignment="1" quotePrefix="1">
      <alignment/>
    </xf>
    <xf numFmtId="165" fontId="20" fillId="0" borderId="54" xfId="15" applyNumberFormat="1" applyFont="1" applyBorder="1" applyAlignment="1" quotePrefix="1">
      <alignment/>
    </xf>
    <xf numFmtId="0" fontId="4" fillId="0" borderId="17" xfId="0" applyFont="1" applyBorder="1" applyAlignment="1" quotePrefix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17" fillId="0" borderId="53" xfId="15" applyNumberFormat="1" applyFont="1" applyBorder="1" applyAlignment="1">
      <alignment/>
    </xf>
    <xf numFmtId="165" fontId="17" fillId="0" borderId="54" xfId="15" applyNumberFormat="1" applyFont="1" applyBorder="1" applyAlignment="1">
      <alignment/>
    </xf>
    <xf numFmtId="165" fontId="17" fillId="0" borderId="25" xfId="15" applyNumberFormat="1" applyFont="1" applyBorder="1" applyAlignment="1">
      <alignment/>
    </xf>
    <xf numFmtId="165" fontId="17" fillId="0" borderId="55" xfId="15" applyNumberFormat="1" applyFont="1" applyBorder="1" applyAlignment="1">
      <alignment/>
    </xf>
    <xf numFmtId="165" fontId="17" fillId="0" borderId="56" xfId="15" applyNumberFormat="1" applyFont="1" applyBorder="1" applyAlignment="1">
      <alignment/>
    </xf>
    <xf numFmtId="165" fontId="17" fillId="0" borderId="24" xfId="15" applyNumberFormat="1" applyFont="1" applyBorder="1" applyAlignment="1">
      <alignment horizontal="center" vertical="center"/>
    </xf>
    <xf numFmtId="165" fontId="20" fillId="0" borderId="53" xfId="15" applyNumberFormat="1" applyFont="1" applyBorder="1" applyAlignment="1">
      <alignment/>
    </xf>
    <xf numFmtId="165" fontId="4" fillId="0" borderId="53" xfId="15" applyNumberFormat="1" applyFont="1" applyBorder="1" applyAlignment="1">
      <alignment/>
    </xf>
    <xf numFmtId="0" fontId="0" fillId="0" borderId="12" xfId="0" applyBorder="1" applyAlignment="1">
      <alignment/>
    </xf>
    <xf numFmtId="165" fontId="4" fillId="0" borderId="12" xfId="15" applyNumberFormat="1" applyFont="1" applyBorder="1" applyAlignment="1">
      <alignment/>
    </xf>
    <xf numFmtId="0" fontId="1" fillId="0" borderId="47" xfId="0" applyFont="1" applyBorder="1" applyAlignment="1">
      <alignment horizontal="center" vertical="center"/>
    </xf>
    <xf numFmtId="165" fontId="17" fillId="0" borderId="26" xfId="15" applyNumberFormat="1" applyFont="1" applyBorder="1" applyAlignment="1">
      <alignment/>
    </xf>
    <xf numFmtId="165" fontId="28" fillId="0" borderId="27" xfId="0" applyNumberFormat="1" applyFont="1" applyBorder="1" applyAlignment="1">
      <alignment/>
    </xf>
    <xf numFmtId="165" fontId="28" fillId="0" borderId="12" xfId="15" applyNumberFormat="1" applyFont="1" applyBorder="1" applyAlignment="1">
      <alignment/>
    </xf>
    <xf numFmtId="10" fontId="17" fillId="0" borderId="40" xfId="0" applyNumberFormat="1" applyFont="1" applyBorder="1" applyAlignment="1">
      <alignment/>
    </xf>
    <xf numFmtId="10" fontId="20" fillId="0" borderId="7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9" xfId="0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justify" wrapText="1"/>
    </xf>
    <xf numFmtId="0" fontId="4" fillId="0" borderId="53" xfId="0" applyFont="1" applyBorder="1" applyAlignment="1">
      <alignment horizontal="left" vertical="justify" wrapText="1"/>
    </xf>
    <xf numFmtId="0" fontId="4" fillId="0" borderId="54" xfId="0" applyFont="1" applyBorder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17" fillId="0" borderId="61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B1">
      <selection activeCell="J2" sqref="J2"/>
    </sheetView>
  </sheetViews>
  <sheetFormatPr defaultColWidth="9.140625" defaultRowHeight="12.75"/>
  <cols>
    <col min="1" max="1" width="24.8515625" style="0" customWidth="1"/>
    <col min="2" max="4" width="12.7109375" style="55" customWidth="1"/>
    <col min="5" max="5" width="9.00390625" style="33" customWidth="1"/>
    <col min="6" max="6" width="22.7109375" style="0" customWidth="1"/>
    <col min="7" max="9" width="12.7109375" style="27" customWidth="1"/>
    <col min="10" max="10" width="8.7109375" style="33" customWidth="1"/>
  </cols>
  <sheetData>
    <row r="1" spans="1:19" ht="12.75">
      <c r="A1" s="1"/>
      <c r="B1" s="53"/>
      <c r="C1" s="53"/>
      <c r="D1" s="53"/>
      <c r="E1" s="36"/>
      <c r="F1" s="1"/>
      <c r="G1" s="26"/>
      <c r="H1" s="26"/>
      <c r="I1"/>
      <c r="J1" s="99" t="s">
        <v>174</v>
      </c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53"/>
      <c r="C2" s="53"/>
      <c r="D2" s="53"/>
      <c r="E2" s="36"/>
      <c r="F2" s="1"/>
      <c r="G2" s="26"/>
      <c r="H2" s="26"/>
      <c r="I2" s="29"/>
      <c r="J2" s="99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53"/>
      <c r="C3" s="53"/>
      <c r="D3" s="53"/>
      <c r="E3" s="36"/>
      <c r="F3" s="1"/>
      <c r="G3" s="26"/>
      <c r="H3" s="26"/>
      <c r="I3" s="29"/>
      <c r="J3" s="49"/>
      <c r="K3" s="1"/>
      <c r="L3" s="1"/>
      <c r="M3" s="1"/>
      <c r="N3" s="1"/>
      <c r="O3" s="1"/>
      <c r="P3" s="1"/>
      <c r="Q3" s="1"/>
      <c r="R3" s="1"/>
      <c r="S3" s="1"/>
    </row>
    <row r="4" spans="1:19" ht="19.5">
      <c r="A4" s="14" t="s">
        <v>146</v>
      </c>
      <c r="B4" s="54"/>
      <c r="C4" s="54"/>
      <c r="D4" s="54"/>
      <c r="E4" s="35"/>
      <c r="F4" s="14"/>
      <c r="G4" s="32"/>
      <c r="H4" s="32"/>
      <c r="I4" s="32"/>
      <c r="J4" s="35"/>
      <c r="K4" s="1"/>
      <c r="L4" s="1"/>
      <c r="M4" s="1"/>
      <c r="N4" s="1"/>
      <c r="O4" s="1"/>
      <c r="P4" s="1"/>
      <c r="Q4" s="1"/>
      <c r="R4" s="1"/>
      <c r="S4" s="1"/>
    </row>
    <row r="5" spans="1:19" ht="7.5" customHeight="1">
      <c r="A5" s="14"/>
      <c r="B5" s="54"/>
      <c r="C5" s="54"/>
      <c r="D5" s="54"/>
      <c r="E5" s="35"/>
      <c r="F5" s="14"/>
      <c r="G5" s="32"/>
      <c r="H5" s="32"/>
      <c r="I5" s="32"/>
      <c r="J5" s="35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4"/>
      <c r="B6" s="54"/>
      <c r="C6" s="54"/>
      <c r="D6" s="54"/>
      <c r="E6" s="35"/>
      <c r="F6" s="14"/>
      <c r="G6" s="32"/>
      <c r="H6" s="32"/>
      <c r="I6" s="32"/>
      <c r="J6" s="35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1"/>
      <c r="B7" s="53"/>
      <c r="C7" s="53"/>
      <c r="D7" s="53"/>
      <c r="E7" s="36"/>
      <c r="F7" s="1"/>
      <c r="G7" s="26"/>
      <c r="H7" s="26"/>
      <c r="J7" s="39" t="s">
        <v>0</v>
      </c>
      <c r="K7" s="1"/>
      <c r="M7" s="1"/>
      <c r="N7" s="1"/>
      <c r="O7" s="1"/>
      <c r="P7" s="1"/>
      <c r="Q7" s="1"/>
      <c r="R7" s="1"/>
      <c r="S7" s="1"/>
    </row>
    <row r="8" spans="1:19" s="123" customFormat="1" ht="19.5" customHeight="1">
      <c r="A8" s="124" t="s">
        <v>1</v>
      </c>
      <c r="B8" s="125" t="s">
        <v>2</v>
      </c>
      <c r="C8" s="126"/>
      <c r="D8" s="125"/>
      <c r="E8" s="127" t="s">
        <v>3</v>
      </c>
      <c r="F8" s="124" t="s">
        <v>1</v>
      </c>
      <c r="G8" s="128" t="s">
        <v>2</v>
      </c>
      <c r="H8" s="129"/>
      <c r="I8" s="128"/>
      <c r="J8" s="127" t="s">
        <v>3</v>
      </c>
      <c r="K8" s="122"/>
      <c r="M8" s="122"/>
      <c r="N8" s="122"/>
      <c r="O8" s="122"/>
      <c r="P8" s="122"/>
      <c r="Q8" s="122"/>
      <c r="R8" s="122"/>
      <c r="S8" s="122"/>
    </row>
    <row r="9" spans="1:19" s="123" customFormat="1" ht="19.5" customHeight="1" thickBot="1">
      <c r="A9" s="130"/>
      <c r="B9" s="131" t="s">
        <v>4</v>
      </c>
      <c r="C9" s="131" t="s">
        <v>5</v>
      </c>
      <c r="D9" s="131" t="s">
        <v>3</v>
      </c>
      <c r="E9" s="132" t="s">
        <v>6</v>
      </c>
      <c r="F9" s="130"/>
      <c r="G9" s="133" t="s">
        <v>4</v>
      </c>
      <c r="H9" s="133" t="s">
        <v>5</v>
      </c>
      <c r="I9" s="133" t="s">
        <v>3</v>
      </c>
      <c r="J9" s="132" t="s">
        <v>6</v>
      </c>
      <c r="K9" s="122"/>
      <c r="L9" s="122"/>
      <c r="M9" s="122"/>
      <c r="N9" s="122"/>
      <c r="O9" s="122"/>
      <c r="P9" s="122"/>
      <c r="Q9" s="122"/>
      <c r="R9" s="122"/>
      <c r="S9" s="122"/>
    </row>
    <row r="10" spans="1:19" ht="12.75">
      <c r="A10" s="19" t="s">
        <v>7</v>
      </c>
      <c r="B10" s="52"/>
      <c r="C10" s="52"/>
      <c r="D10" s="52"/>
      <c r="E10" s="51"/>
      <c r="F10" s="23" t="s">
        <v>8</v>
      </c>
      <c r="G10" s="52"/>
      <c r="H10" s="52"/>
      <c r="I10" s="52"/>
      <c r="J10" s="50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20" t="s">
        <v>9</v>
      </c>
      <c r="B11" s="15">
        <v>85000</v>
      </c>
      <c r="C11" s="15">
        <v>85000</v>
      </c>
      <c r="D11" s="15">
        <v>48833</v>
      </c>
      <c r="E11" s="56">
        <f>D11/C11</f>
        <v>0.5745058823529412</v>
      </c>
      <c r="F11" s="9" t="s">
        <v>10</v>
      </c>
      <c r="G11" s="15">
        <v>1722819</v>
      </c>
      <c r="H11" s="15">
        <v>1928594</v>
      </c>
      <c r="I11" s="15">
        <v>887343</v>
      </c>
      <c r="J11" s="56">
        <f>I11/H11</f>
        <v>0.4600983929225125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57" t="s">
        <v>65</v>
      </c>
      <c r="B12" s="15"/>
      <c r="C12" s="15"/>
      <c r="D12" s="15"/>
      <c r="E12" s="56"/>
      <c r="F12" s="9" t="s">
        <v>11</v>
      </c>
      <c r="G12" s="15">
        <v>16648</v>
      </c>
      <c r="H12" s="15">
        <v>20085</v>
      </c>
      <c r="I12" s="15">
        <v>17796</v>
      </c>
      <c r="J12" s="56">
        <f>I12/H12</f>
        <v>0.886034353995519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20" t="s">
        <v>12</v>
      </c>
      <c r="B13" s="15">
        <v>1329</v>
      </c>
      <c r="C13" s="15">
        <v>6502</v>
      </c>
      <c r="D13" s="15">
        <v>31253</v>
      </c>
      <c r="E13" s="56">
        <f>D13/C13</f>
        <v>4.806674869270994</v>
      </c>
      <c r="F13" s="31" t="s">
        <v>13</v>
      </c>
      <c r="G13" s="15">
        <v>5634</v>
      </c>
      <c r="H13" s="15">
        <v>6728</v>
      </c>
      <c r="I13" s="15">
        <v>7127</v>
      </c>
      <c r="J13" s="56">
        <f>I13/H13</f>
        <v>1.0593043995243758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20" t="s">
        <v>14</v>
      </c>
      <c r="B14" s="15">
        <v>9000</v>
      </c>
      <c r="C14" s="15">
        <v>19802</v>
      </c>
      <c r="D14" s="15">
        <v>12491</v>
      </c>
      <c r="E14" s="56">
        <f>D14/C14</f>
        <v>0.6307948692051308</v>
      </c>
      <c r="F14" s="9" t="s">
        <v>155</v>
      </c>
      <c r="G14" s="15">
        <v>17762</v>
      </c>
      <c r="H14" s="15">
        <v>17762</v>
      </c>
      <c r="I14" s="15">
        <v>2393</v>
      </c>
      <c r="J14" s="56">
        <f>I14/H14</f>
        <v>0.13472581916450851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20" t="s">
        <v>15</v>
      </c>
      <c r="B15" s="15"/>
      <c r="C15" s="15">
        <v>4942</v>
      </c>
      <c r="D15" s="15">
        <v>4942</v>
      </c>
      <c r="E15" s="56">
        <f>D15/C15</f>
        <v>1</v>
      </c>
      <c r="F15" s="31" t="s">
        <v>16</v>
      </c>
      <c r="G15" s="15"/>
      <c r="H15" s="15"/>
      <c r="I15" s="15">
        <v>4036</v>
      </c>
      <c r="J15" s="56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20" t="s">
        <v>69</v>
      </c>
      <c r="B16" s="15"/>
      <c r="C16" s="15"/>
      <c r="D16" s="15">
        <v>1561</v>
      </c>
      <c r="E16" s="56"/>
      <c r="F16" s="31" t="s">
        <v>74</v>
      </c>
      <c r="G16" s="15"/>
      <c r="H16" s="15"/>
      <c r="I16" s="15"/>
      <c r="J16" s="56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21" t="s">
        <v>17</v>
      </c>
      <c r="B17" s="16">
        <f>SUM(B11:B16)</f>
        <v>95329</v>
      </c>
      <c r="C17" s="16">
        <f>SUM(C11:C16)</f>
        <v>116246</v>
      </c>
      <c r="D17" s="16">
        <f>SUM(D11:D16)</f>
        <v>99080</v>
      </c>
      <c r="E17" s="56">
        <f>D17/C17</f>
        <v>0.8523304027665468</v>
      </c>
      <c r="F17" s="13" t="s">
        <v>17</v>
      </c>
      <c r="G17" s="16">
        <f>SUM(G11:G16)</f>
        <v>1762863</v>
      </c>
      <c r="H17" s="16">
        <f>SUM(H11:H16)</f>
        <v>1973169</v>
      </c>
      <c r="I17" s="16">
        <f>SUM(I11:I16)</f>
        <v>918695</v>
      </c>
      <c r="J17" s="56">
        <f>I17/H17</f>
        <v>0.46559367190544754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21"/>
      <c r="B18" s="16"/>
      <c r="C18" s="16"/>
      <c r="D18" s="16"/>
      <c r="E18" s="56"/>
      <c r="F18" s="13"/>
      <c r="G18" s="16"/>
      <c r="H18" s="16"/>
      <c r="I18" s="16"/>
      <c r="J18" s="56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22" t="s">
        <v>18</v>
      </c>
      <c r="B19" s="15"/>
      <c r="C19" s="15"/>
      <c r="D19" s="15"/>
      <c r="E19" s="56"/>
      <c r="F19" s="18" t="s">
        <v>19</v>
      </c>
      <c r="G19" s="15"/>
      <c r="H19" s="15"/>
      <c r="I19" s="15"/>
      <c r="J19" s="30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20" t="s">
        <v>20</v>
      </c>
      <c r="B20" s="15">
        <v>838005</v>
      </c>
      <c r="C20" s="15">
        <v>838594</v>
      </c>
      <c r="D20" s="15">
        <v>429180</v>
      </c>
      <c r="E20" s="56">
        <f aca="true" t="shared" si="0" ref="E20:E32">D20/C20</f>
        <v>0.5117852023744506</v>
      </c>
      <c r="F20" s="9" t="s">
        <v>10</v>
      </c>
      <c r="G20" s="15">
        <v>621981</v>
      </c>
      <c r="H20" s="15">
        <v>648853</v>
      </c>
      <c r="I20" s="15">
        <v>331467</v>
      </c>
      <c r="J20" s="56">
        <f>I20/H20</f>
        <v>0.510850685748544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20" t="s">
        <v>21</v>
      </c>
      <c r="B21" s="15">
        <v>83278</v>
      </c>
      <c r="C21" s="15">
        <v>83278</v>
      </c>
      <c r="D21" s="15">
        <v>22839</v>
      </c>
      <c r="E21" s="56">
        <f t="shared" si="0"/>
        <v>0.274250102067773</v>
      </c>
      <c r="F21" s="31" t="s">
        <v>11</v>
      </c>
      <c r="G21" s="15">
        <v>253907</v>
      </c>
      <c r="H21" s="15">
        <v>258535</v>
      </c>
      <c r="I21" s="15">
        <v>27381</v>
      </c>
      <c r="J21" s="56">
        <f>I21/H21</f>
        <v>0.10590829094706712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20" t="s">
        <v>22</v>
      </c>
      <c r="B22" s="15">
        <v>1373221</v>
      </c>
      <c r="C22" s="15">
        <v>1615131</v>
      </c>
      <c r="D22" s="15">
        <v>801867</v>
      </c>
      <c r="E22" s="56">
        <f t="shared" si="0"/>
        <v>0.49647180321596207</v>
      </c>
      <c r="F22" s="9" t="s">
        <v>23</v>
      </c>
      <c r="G22" s="15">
        <v>312441</v>
      </c>
      <c r="H22" s="15">
        <v>294551</v>
      </c>
      <c r="I22" s="15">
        <v>155333</v>
      </c>
      <c r="J22" s="56">
        <f>I22/H22</f>
        <v>0.5273551948558993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57" t="s">
        <v>101</v>
      </c>
      <c r="B23" s="15"/>
      <c r="C23" s="15"/>
      <c r="D23" s="15"/>
      <c r="E23" s="56"/>
      <c r="F23" s="31" t="s">
        <v>144</v>
      </c>
      <c r="G23" s="15"/>
      <c r="H23" s="15"/>
      <c r="I23" s="15"/>
      <c r="J23" s="56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20" t="s">
        <v>12</v>
      </c>
      <c r="B24" s="15">
        <v>202206</v>
      </c>
      <c r="C24" s="15">
        <v>194435</v>
      </c>
      <c r="D24" s="15">
        <v>85710</v>
      </c>
      <c r="E24" s="56">
        <f t="shared" si="0"/>
        <v>0.44081569676241417</v>
      </c>
      <c r="F24" s="31" t="s">
        <v>143</v>
      </c>
      <c r="G24" s="15">
        <v>186301</v>
      </c>
      <c r="H24" s="15">
        <v>186301</v>
      </c>
      <c r="I24" s="15">
        <v>171225</v>
      </c>
      <c r="J24" s="56">
        <f>I24/H24</f>
        <v>0.9190771922856024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20" t="s">
        <v>24</v>
      </c>
      <c r="B25" s="15">
        <v>51072</v>
      </c>
      <c r="C25" s="15">
        <v>49354</v>
      </c>
      <c r="D25" s="15">
        <v>17857</v>
      </c>
      <c r="E25" s="56">
        <f t="shared" si="0"/>
        <v>0.3618146452161932</v>
      </c>
      <c r="F25" s="31" t="s">
        <v>25</v>
      </c>
      <c r="G25" s="15"/>
      <c r="H25" s="15"/>
      <c r="I25" s="15"/>
      <c r="J25" s="56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57" t="s">
        <v>102</v>
      </c>
      <c r="B26" s="15">
        <v>6900</v>
      </c>
      <c r="C26" s="15">
        <v>6900</v>
      </c>
      <c r="D26" s="15">
        <v>7132</v>
      </c>
      <c r="E26" s="56">
        <f t="shared" si="0"/>
        <v>1.0336231884057971</v>
      </c>
      <c r="F26" s="31" t="s">
        <v>27</v>
      </c>
      <c r="G26" s="15">
        <v>71679</v>
      </c>
      <c r="H26" s="15">
        <v>89306</v>
      </c>
      <c r="I26" s="15"/>
      <c r="J26" s="56">
        <f>I26/H26</f>
        <v>0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57" t="s">
        <v>26</v>
      </c>
      <c r="B27" s="15">
        <v>385068</v>
      </c>
      <c r="C27" s="15">
        <v>370954</v>
      </c>
      <c r="D27" s="15">
        <v>174490</v>
      </c>
      <c r="E27" s="56">
        <f t="shared" si="0"/>
        <v>0.4703817724030473</v>
      </c>
      <c r="F27" s="31"/>
      <c r="G27" s="15"/>
      <c r="H27" s="15"/>
      <c r="I27" s="15"/>
      <c r="J27" s="56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57" t="s">
        <v>28</v>
      </c>
      <c r="B28" s="15"/>
      <c r="C28" s="15"/>
      <c r="D28" s="15"/>
      <c r="E28" s="56"/>
      <c r="F28" s="31"/>
      <c r="G28" s="15"/>
      <c r="H28" s="15"/>
      <c r="I28" s="15"/>
      <c r="J28" s="56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20" t="s">
        <v>15</v>
      </c>
      <c r="B29" s="15">
        <v>68761</v>
      </c>
      <c r="C29" s="15">
        <v>70491</v>
      </c>
      <c r="D29" s="15">
        <v>70491</v>
      </c>
      <c r="E29" s="56">
        <f t="shared" si="0"/>
        <v>1</v>
      </c>
      <c r="F29" s="31"/>
      <c r="G29" s="15"/>
      <c r="H29" s="15"/>
      <c r="I29" s="15"/>
      <c r="J29" s="56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57" t="s">
        <v>75</v>
      </c>
      <c r="B30" s="15">
        <v>105332</v>
      </c>
      <c r="C30" s="15">
        <v>105332</v>
      </c>
      <c r="D30" s="15"/>
      <c r="E30" s="56">
        <f t="shared" si="0"/>
        <v>0</v>
      </c>
      <c r="F30" s="31"/>
      <c r="G30" s="15"/>
      <c r="H30" s="15"/>
      <c r="I30" s="15"/>
      <c r="J30" s="56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20" t="s">
        <v>30</v>
      </c>
      <c r="B31" s="15"/>
      <c r="C31" s="15"/>
      <c r="D31" s="15">
        <v>-97250</v>
      </c>
      <c r="E31" s="56"/>
      <c r="F31" s="9" t="s">
        <v>31</v>
      </c>
      <c r="G31" s="15"/>
      <c r="H31" s="15"/>
      <c r="I31" s="15">
        <v>-47450</v>
      </c>
      <c r="J31" s="56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21" t="s">
        <v>29</v>
      </c>
      <c r="B32" s="16">
        <f>SUM(B20:B31)</f>
        <v>3113843</v>
      </c>
      <c r="C32" s="16">
        <f>SUM(C20:C31)</f>
        <v>3334469</v>
      </c>
      <c r="D32" s="16">
        <f>SUM(D20:D31)</f>
        <v>1512316</v>
      </c>
      <c r="E32" s="56">
        <f t="shared" si="0"/>
        <v>0.45354027882700365</v>
      </c>
      <c r="F32" s="13" t="s">
        <v>29</v>
      </c>
      <c r="G32" s="16">
        <f>SUM(G20:G31)</f>
        <v>1446309</v>
      </c>
      <c r="H32" s="16">
        <f>SUM(H20:H31)</f>
        <v>1477546</v>
      </c>
      <c r="I32" s="16">
        <f>SUM(I20:I31)</f>
        <v>637956</v>
      </c>
      <c r="J32" s="56">
        <f>I32/H32</f>
        <v>0.43176726815950234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s="123" customFormat="1" ht="30" customHeight="1" thickBot="1">
      <c r="A33" s="118" t="s">
        <v>70</v>
      </c>
      <c r="B33" s="119">
        <f>SUM(B17,B32:B32)</f>
        <v>3209172</v>
      </c>
      <c r="C33" s="119">
        <f>SUM(C17,C32:C32)</f>
        <v>3450715</v>
      </c>
      <c r="D33" s="119">
        <f>SUM(D17,D32:D32)</f>
        <v>1611396</v>
      </c>
      <c r="E33" s="120">
        <f>D33/C33</f>
        <v>0.46697452556933855</v>
      </c>
      <c r="F33" s="121" t="s">
        <v>71</v>
      </c>
      <c r="G33" s="119">
        <f>SUM(G17,G32:G32)</f>
        <v>3209172</v>
      </c>
      <c r="H33" s="119">
        <f>SUM(H17,H32:H32)</f>
        <v>3450715</v>
      </c>
      <c r="I33" s="119">
        <f>SUM(I17,I32:I32)</f>
        <v>1556651</v>
      </c>
      <c r="J33" s="120">
        <f>I33/H33</f>
        <v>0.4511096975554342</v>
      </c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ht="12.75">
      <c r="A34" s="1"/>
      <c r="B34" s="53"/>
      <c r="C34" s="53"/>
      <c r="D34" s="53"/>
      <c r="E34" s="36"/>
      <c r="F34" s="1"/>
      <c r="G34" s="26"/>
      <c r="H34" s="26"/>
      <c r="I34" s="26"/>
      <c r="J34" s="36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53"/>
      <c r="C35" s="53"/>
      <c r="D35" s="53"/>
      <c r="E35" s="36"/>
      <c r="F35" s="1"/>
      <c r="G35" s="26"/>
      <c r="H35" s="26"/>
      <c r="I35" s="26"/>
      <c r="J35" s="36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53"/>
      <c r="C36" s="53"/>
      <c r="D36" s="53"/>
      <c r="E36" s="36"/>
      <c r="F36" s="1"/>
      <c r="G36" s="26"/>
      <c r="H36" s="26"/>
      <c r="I36" s="26"/>
      <c r="J36" s="36"/>
      <c r="K36" s="1"/>
      <c r="L36" s="1"/>
      <c r="M36" s="1"/>
      <c r="N36" s="1"/>
      <c r="O36" s="1"/>
      <c r="P36" s="1"/>
      <c r="Q36" s="1"/>
      <c r="R36" s="1"/>
      <c r="S36" s="1"/>
    </row>
    <row r="37" spans="2:19" ht="12.75">
      <c r="B37" s="1"/>
      <c r="C37" s="53"/>
      <c r="D37" s="53"/>
      <c r="E37" s="36"/>
      <c r="F37" s="1"/>
      <c r="G37" s="26"/>
      <c r="H37" s="26"/>
      <c r="I37" s="26"/>
      <c r="J37" s="36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53"/>
      <c r="C38" s="53"/>
      <c r="D38" s="53"/>
      <c r="E38" s="36"/>
      <c r="F38" s="1"/>
      <c r="G38" s="26"/>
      <c r="H38" s="26"/>
      <c r="I38" s="26"/>
      <c r="J38" s="36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53"/>
      <c r="C39" s="53"/>
      <c r="D39" s="53"/>
      <c r="E39" s="36"/>
      <c r="F39" s="1"/>
      <c r="G39" s="26"/>
      <c r="H39" s="26"/>
      <c r="I39" s="26"/>
      <c r="J39" s="36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53"/>
      <c r="C40" s="53"/>
      <c r="D40" s="53"/>
      <c r="E40" s="36"/>
      <c r="F40" s="1"/>
      <c r="G40" s="26"/>
      <c r="H40" s="26"/>
      <c r="I40" s="26"/>
      <c r="J40" s="36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53"/>
      <c r="C41" s="53"/>
      <c r="D41" s="53"/>
      <c r="E41" s="36"/>
      <c r="F41" s="1"/>
      <c r="G41" s="26"/>
      <c r="H41" s="26"/>
      <c r="I41" s="26"/>
      <c r="J41" s="36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53"/>
      <c r="C42" s="53"/>
      <c r="D42" s="53"/>
      <c r="E42" s="36"/>
      <c r="F42" s="1"/>
      <c r="G42" s="26"/>
      <c r="H42" s="26"/>
      <c r="I42" s="26"/>
      <c r="J42" s="36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53"/>
      <c r="C43" s="53"/>
      <c r="D43" s="53"/>
      <c r="E43" s="36"/>
      <c r="F43" s="1"/>
      <c r="G43" s="26"/>
      <c r="H43" s="26"/>
      <c r="I43" s="26"/>
      <c r="J43" s="36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53"/>
      <c r="C44" s="53"/>
      <c r="D44" s="53"/>
      <c r="E44" s="36"/>
      <c r="F44" s="1"/>
      <c r="G44" s="26"/>
      <c r="H44" s="26"/>
      <c r="I44" s="26"/>
      <c r="J44" s="36"/>
      <c r="K44" s="1"/>
      <c r="L44" s="1"/>
      <c r="M44" s="1"/>
      <c r="N44" s="1"/>
      <c r="O44" s="1"/>
      <c r="P44" s="1"/>
      <c r="Q44" s="1"/>
      <c r="R44" s="1"/>
      <c r="S44" s="1"/>
    </row>
  </sheetData>
  <printOptions/>
  <pageMargins left="0.39" right="0.23" top="0.7874015748031497" bottom="0.8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R24" sqref="R24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3" width="6.140625" style="0" customWidth="1"/>
    <col min="4" max="4" width="5.421875" style="0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10" width="5.71093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2" t="s">
        <v>32</v>
      </c>
      <c r="Q1" s="17"/>
      <c r="R1" s="2"/>
      <c r="S1" s="17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03"/>
      <c r="Q2" s="17"/>
      <c r="R2" s="102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8"/>
      <c r="Q3" s="17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8"/>
      <c r="Q4" s="17"/>
      <c r="R4" s="2"/>
      <c r="S4" s="2"/>
    </row>
    <row r="5" spans="1:19" ht="20.2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268" t="s">
        <v>147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" t="s">
        <v>0</v>
      </c>
    </row>
    <row r="10" spans="1:19" ht="19.5" customHeight="1">
      <c r="A10" s="5"/>
      <c r="B10" s="6" t="s">
        <v>33</v>
      </c>
      <c r="C10" s="6"/>
      <c r="D10" s="6"/>
      <c r="E10" s="6" t="s">
        <v>139</v>
      </c>
      <c r="F10" s="6"/>
      <c r="G10" s="6"/>
      <c r="H10" s="6" t="s">
        <v>140</v>
      </c>
      <c r="I10" s="6"/>
      <c r="J10" s="6"/>
      <c r="K10" s="6" t="s">
        <v>141</v>
      </c>
      <c r="L10" s="6"/>
      <c r="M10" s="6"/>
      <c r="N10" s="6" t="s">
        <v>67</v>
      </c>
      <c r="O10" s="6"/>
      <c r="P10" s="85"/>
      <c r="Q10" s="6" t="s">
        <v>34</v>
      </c>
      <c r="R10" s="6"/>
      <c r="S10" s="7"/>
    </row>
    <row r="11" spans="1:19" ht="19.5" customHeight="1" thickBot="1">
      <c r="A11" s="8" t="s">
        <v>1</v>
      </c>
      <c r="B11" s="104" t="s">
        <v>35</v>
      </c>
      <c r="C11" s="104" t="s">
        <v>36</v>
      </c>
      <c r="D11" s="104" t="s">
        <v>37</v>
      </c>
      <c r="E11" s="104" t="s">
        <v>35</v>
      </c>
      <c r="F11" s="104" t="s">
        <v>36</v>
      </c>
      <c r="G11" s="104" t="s">
        <v>37</v>
      </c>
      <c r="H11" s="104" t="s">
        <v>35</v>
      </c>
      <c r="I11" s="104" t="s">
        <v>36</v>
      </c>
      <c r="J11" s="104" t="s">
        <v>37</v>
      </c>
      <c r="K11" s="104" t="s">
        <v>35</v>
      </c>
      <c r="L11" s="104" t="s">
        <v>36</v>
      </c>
      <c r="M11" s="104" t="s">
        <v>37</v>
      </c>
      <c r="N11" s="104" t="s">
        <v>36</v>
      </c>
      <c r="O11" s="104" t="s">
        <v>37</v>
      </c>
      <c r="P11" s="104" t="s">
        <v>38</v>
      </c>
      <c r="Q11" s="104" t="s">
        <v>35</v>
      </c>
      <c r="R11" s="104" t="s">
        <v>36</v>
      </c>
      <c r="S11" s="105" t="s">
        <v>37</v>
      </c>
    </row>
    <row r="12" spans="1:19" ht="19.5" customHeight="1" thickBot="1">
      <c r="A12" s="106" t="s">
        <v>126</v>
      </c>
      <c r="B12" s="198">
        <v>51415</v>
      </c>
      <c r="C12" s="199">
        <v>51415</v>
      </c>
      <c r="D12" s="199">
        <v>26855</v>
      </c>
      <c r="E12" s="199"/>
      <c r="F12" s="199"/>
      <c r="G12" s="199"/>
      <c r="H12" s="199">
        <v>1329</v>
      </c>
      <c r="I12" s="199">
        <v>1329</v>
      </c>
      <c r="J12" s="199">
        <v>5494</v>
      </c>
      <c r="K12" s="199"/>
      <c r="L12" s="199"/>
      <c r="M12" s="199"/>
      <c r="N12" s="199">
        <v>159</v>
      </c>
      <c r="O12" s="199">
        <v>159</v>
      </c>
      <c r="P12" s="199">
        <v>1561</v>
      </c>
      <c r="Q12" s="199">
        <f>SUM(B12,E12,H12,K12)</f>
        <v>52744</v>
      </c>
      <c r="R12" s="208">
        <f>SUM(C12,F12,I12,L12,N12)</f>
        <v>52903</v>
      </c>
      <c r="S12" s="209">
        <f>SUM(D12,G12,J12,M12,O12,P12)</f>
        <v>34069</v>
      </c>
    </row>
    <row r="13" spans="1:19" s="107" customFormat="1" ht="19.5" customHeight="1" thickBot="1">
      <c r="A13" s="106" t="s">
        <v>39</v>
      </c>
      <c r="B13" s="200">
        <v>5685</v>
      </c>
      <c r="C13" s="201">
        <v>5685</v>
      </c>
      <c r="D13" s="201">
        <v>3266</v>
      </c>
      <c r="E13" s="201"/>
      <c r="F13" s="201"/>
      <c r="G13" s="201"/>
      <c r="H13" s="201"/>
      <c r="I13" s="201"/>
      <c r="J13" s="201">
        <v>1039</v>
      </c>
      <c r="K13" s="201"/>
      <c r="L13" s="201"/>
      <c r="M13" s="201"/>
      <c r="N13" s="201"/>
      <c r="O13" s="201"/>
      <c r="P13" s="201"/>
      <c r="Q13" s="201">
        <f>SUM(B13,E13,H13,K13)</f>
        <v>5685</v>
      </c>
      <c r="R13" s="201">
        <f aca="true" t="shared" si="0" ref="R13:R20">SUM(C13,F13,I13,L13,N13)</f>
        <v>5685</v>
      </c>
      <c r="S13" s="209">
        <f aca="true" t="shared" si="1" ref="S13:S20">SUM(D13,G13,J13,M13,O13,P13)</f>
        <v>4305</v>
      </c>
    </row>
    <row r="14" spans="1:19" ht="19.5" customHeight="1" thickBot="1">
      <c r="A14" s="106" t="s">
        <v>128</v>
      </c>
      <c r="B14" s="200">
        <v>3000</v>
      </c>
      <c r="C14" s="201">
        <v>3000</v>
      </c>
      <c r="D14" s="201">
        <v>878</v>
      </c>
      <c r="E14" s="201"/>
      <c r="F14" s="201"/>
      <c r="G14" s="201"/>
      <c r="H14" s="201"/>
      <c r="I14" s="201"/>
      <c r="J14" s="201">
        <v>947</v>
      </c>
      <c r="K14" s="201"/>
      <c r="L14" s="201"/>
      <c r="M14" s="201"/>
      <c r="N14" s="201">
        <v>25</v>
      </c>
      <c r="O14" s="201">
        <v>25</v>
      </c>
      <c r="P14" s="201"/>
      <c r="Q14" s="201">
        <f aca="true" t="shared" si="2" ref="Q14:Q20">SUM(B14,E14,H14,K14)</f>
        <v>3000</v>
      </c>
      <c r="R14" s="201">
        <f t="shared" si="0"/>
        <v>3025</v>
      </c>
      <c r="S14" s="209">
        <f t="shared" si="1"/>
        <v>1850</v>
      </c>
    </row>
    <row r="15" spans="1:19" ht="19.5" customHeight="1" thickBot="1">
      <c r="A15" s="106" t="s">
        <v>138</v>
      </c>
      <c r="B15" s="200">
        <v>6315</v>
      </c>
      <c r="C15" s="201">
        <v>6315</v>
      </c>
      <c r="D15" s="201">
        <v>3986</v>
      </c>
      <c r="E15" s="201"/>
      <c r="F15" s="201"/>
      <c r="G15" s="201"/>
      <c r="H15" s="201"/>
      <c r="I15" s="201">
        <v>5173</v>
      </c>
      <c r="J15" s="201">
        <v>12393</v>
      </c>
      <c r="K15" s="201"/>
      <c r="L15" s="201"/>
      <c r="M15" s="201"/>
      <c r="N15" s="201">
        <v>246</v>
      </c>
      <c r="O15" s="201">
        <v>246</v>
      </c>
      <c r="P15" s="201"/>
      <c r="Q15" s="201">
        <f t="shared" si="2"/>
        <v>6315</v>
      </c>
      <c r="R15" s="201">
        <f t="shared" si="0"/>
        <v>11734</v>
      </c>
      <c r="S15" s="209">
        <f t="shared" si="1"/>
        <v>16625</v>
      </c>
    </row>
    <row r="16" spans="1:19" ht="19.5" customHeight="1" thickBot="1">
      <c r="A16" s="106" t="s">
        <v>148</v>
      </c>
      <c r="B16" s="200">
        <v>12885</v>
      </c>
      <c r="C16" s="201">
        <v>12885</v>
      </c>
      <c r="D16" s="201">
        <v>8023</v>
      </c>
      <c r="E16" s="201"/>
      <c r="F16" s="201"/>
      <c r="G16" s="201"/>
      <c r="H16" s="201"/>
      <c r="I16" s="201"/>
      <c r="J16" s="201">
        <v>10563</v>
      </c>
      <c r="K16" s="201">
        <v>9000</v>
      </c>
      <c r="L16" s="201">
        <v>19802</v>
      </c>
      <c r="M16" s="201">
        <v>12291</v>
      </c>
      <c r="N16" s="201">
        <v>4403</v>
      </c>
      <c r="O16" s="201">
        <v>4403</v>
      </c>
      <c r="P16" s="201"/>
      <c r="Q16" s="201">
        <f t="shared" si="2"/>
        <v>21885</v>
      </c>
      <c r="R16" s="201">
        <f t="shared" si="0"/>
        <v>37090</v>
      </c>
      <c r="S16" s="209">
        <f t="shared" si="1"/>
        <v>35280</v>
      </c>
    </row>
    <row r="17" spans="1:19" ht="19.5" customHeight="1" thickBot="1">
      <c r="A17" s="106" t="s">
        <v>72</v>
      </c>
      <c r="B17" s="200">
        <v>4700</v>
      </c>
      <c r="C17" s="201">
        <v>4700</v>
      </c>
      <c r="D17" s="201">
        <v>4861</v>
      </c>
      <c r="E17" s="201"/>
      <c r="F17" s="201"/>
      <c r="G17" s="201"/>
      <c r="H17" s="201"/>
      <c r="I17" s="201"/>
      <c r="J17" s="201">
        <v>790</v>
      </c>
      <c r="K17" s="201"/>
      <c r="L17" s="201"/>
      <c r="M17" s="201">
        <v>200</v>
      </c>
      <c r="N17" s="201"/>
      <c r="O17" s="201"/>
      <c r="P17" s="201"/>
      <c r="Q17" s="201">
        <f t="shared" si="2"/>
        <v>4700</v>
      </c>
      <c r="R17" s="201">
        <f t="shared" si="0"/>
        <v>4700</v>
      </c>
      <c r="S17" s="209">
        <f t="shared" si="1"/>
        <v>5851</v>
      </c>
    </row>
    <row r="18" spans="1:19" ht="19.5" customHeight="1" thickBot="1">
      <c r="A18" s="106" t="s">
        <v>111</v>
      </c>
      <c r="B18" s="200">
        <v>900</v>
      </c>
      <c r="C18" s="201">
        <v>900</v>
      </c>
      <c r="D18" s="201">
        <v>808</v>
      </c>
      <c r="E18" s="201"/>
      <c r="F18" s="201"/>
      <c r="G18" s="201"/>
      <c r="H18" s="201"/>
      <c r="I18" s="201"/>
      <c r="J18" s="201">
        <v>27</v>
      </c>
      <c r="K18" s="201"/>
      <c r="L18" s="201"/>
      <c r="M18" s="201"/>
      <c r="N18" s="201">
        <v>109</v>
      </c>
      <c r="O18" s="201">
        <v>109</v>
      </c>
      <c r="P18" s="201"/>
      <c r="Q18" s="201">
        <f t="shared" si="2"/>
        <v>900</v>
      </c>
      <c r="R18" s="201">
        <f t="shared" si="0"/>
        <v>1009</v>
      </c>
      <c r="S18" s="209">
        <f t="shared" si="1"/>
        <v>944</v>
      </c>
    </row>
    <row r="19" spans="1:19" s="107" customFormat="1" ht="19.5" customHeight="1" thickBot="1">
      <c r="A19" s="106" t="s">
        <v>127</v>
      </c>
      <c r="B19" s="202">
        <v>100</v>
      </c>
      <c r="C19" s="203">
        <v>100</v>
      </c>
      <c r="D19" s="203">
        <v>156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>
        <f t="shared" si="2"/>
        <v>100</v>
      </c>
      <c r="R19" s="210">
        <f t="shared" si="0"/>
        <v>100</v>
      </c>
      <c r="S19" s="209">
        <f t="shared" si="1"/>
        <v>156</v>
      </c>
    </row>
    <row r="20" spans="1:19" ht="18.75" customHeight="1" thickBot="1">
      <c r="A20" s="205" t="s">
        <v>40</v>
      </c>
      <c r="B20" s="206">
        <f>SUM(B12:B19)</f>
        <v>85000</v>
      </c>
      <c r="C20" s="207">
        <f aca="true" t="shared" si="3" ref="C20:P20">SUM(C12:C19)</f>
        <v>85000</v>
      </c>
      <c r="D20" s="207">
        <f t="shared" si="3"/>
        <v>48833</v>
      </c>
      <c r="E20" s="207">
        <f t="shared" si="3"/>
        <v>0</v>
      </c>
      <c r="F20" s="207">
        <f t="shared" si="3"/>
        <v>0</v>
      </c>
      <c r="G20" s="207">
        <f t="shared" si="3"/>
        <v>0</v>
      </c>
      <c r="H20" s="207">
        <f t="shared" si="3"/>
        <v>1329</v>
      </c>
      <c r="I20" s="207">
        <f t="shared" si="3"/>
        <v>6502</v>
      </c>
      <c r="J20" s="207">
        <f t="shared" si="3"/>
        <v>31253</v>
      </c>
      <c r="K20" s="207">
        <f t="shared" si="3"/>
        <v>9000</v>
      </c>
      <c r="L20" s="207">
        <f t="shared" si="3"/>
        <v>19802</v>
      </c>
      <c r="M20" s="207">
        <f t="shared" si="3"/>
        <v>12491</v>
      </c>
      <c r="N20" s="207">
        <f t="shared" si="3"/>
        <v>4942</v>
      </c>
      <c r="O20" s="207">
        <f t="shared" si="3"/>
        <v>4942</v>
      </c>
      <c r="P20" s="207">
        <f t="shared" si="3"/>
        <v>1561</v>
      </c>
      <c r="Q20" s="204">
        <f t="shared" si="2"/>
        <v>95329</v>
      </c>
      <c r="R20" s="230">
        <f t="shared" si="0"/>
        <v>116246</v>
      </c>
      <c r="S20" s="232">
        <f t="shared" si="1"/>
        <v>99080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5" sqref="D5"/>
    </sheetView>
  </sheetViews>
  <sheetFormatPr defaultColWidth="9.140625" defaultRowHeight="12.75"/>
  <cols>
    <col min="1" max="1" width="19.8515625" style="0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77"/>
      <c r="I1" s="28" t="s">
        <v>57</v>
      </c>
      <c r="J1" s="17"/>
    </row>
    <row r="2" spans="1:10" ht="12.75">
      <c r="A2" s="1"/>
      <c r="B2" s="1"/>
      <c r="C2" s="1"/>
      <c r="D2" s="1"/>
      <c r="E2" s="1"/>
      <c r="F2" s="1"/>
      <c r="H2" s="77"/>
      <c r="I2" s="103"/>
      <c r="J2" s="102"/>
    </row>
    <row r="3" spans="1:10" ht="12.75">
      <c r="A3" s="1"/>
      <c r="B3" s="1"/>
      <c r="C3" s="1"/>
      <c r="D3" s="1"/>
      <c r="E3" s="1"/>
      <c r="F3" s="1"/>
      <c r="H3" s="77"/>
      <c r="I3" s="28"/>
      <c r="J3" s="2"/>
    </row>
    <row r="4" spans="1:9" ht="12.75">
      <c r="A4" s="1"/>
      <c r="B4" s="1"/>
      <c r="C4" s="1"/>
      <c r="D4" s="1"/>
      <c r="E4" s="1"/>
      <c r="F4" s="1"/>
      <c r="H4" s="77"/>
      <c r="I4" s="28"/>
    </row>
    <row r="5" spans="1:10" ht="19.5">
      <c r="A5" s="14" t="s">
        <v>58</v>
      </c>
      <c r="B5" s="14"/>
      <c r="C5" s="14"/>
      <c r="D5" s="14"/>
      <c r="E5" s="14"/>
      <c r="F5" s="14"/>
      <c r="G5" s="14"/>
      <c r="H5" s="14"/>
      <c r="I5" s="2"/>
      <c r="J5" s="17"/>
    </row>
    <row r="6" spans="1:10" ht="19.5">
      <c r="A6" s="14" t="s">
        <v>149</v>
      </c>
      <c r="B6" s="14"/>
      <c r="C6" s="14"/>
      <c r="D6" s="14"/>
      <c r="E6" s="14"/>
      <c r="F6" s="14"/>
      <c r="G6" s="14"/>
      <c r="H6" s="14"/>
      <c r="I6" s="2"/>
      <c r="J6" s="17"/>
    </row>
    <row r="7" spans="1:10" ht="19.5">
      <c r="A7" s="14"/>
      <c r="B7" s="14"/>
      <c r="C7" s="14"/>
      <c r="D7" s="14"/>
      <c r="E7" s="14"/>
      <c r="F7" s="14"/>
      <c r="G7" s="14"/>
      <c r="H7" s="14"/>
      <c r="I7" s="2"/>
      <c r="J7" s="17"/>
    </row>
    <row r="8" spans="1:10" ht="13.5" thickBot="1">
      <c r="A8" s="1"/>
      <c r="B8" s="1"/>
      <c r="C8" s="1"/>
      <c r="D8" s="1"/>
      <c r="E8" s="1"/>
      <c r="F8" s="1"/>
      <c r="G8" s="1"/>
      <c r="I8" s="1"/>
      <c r="J8" s="11" t="s">
        <v>0</v>
      </c>
    </row>
    <row r="9" spans="1:10" ht="15.75" customHeight="1">
      <c r="A9" s="81" t="s">
        <v>59</v>
      </c>
      <c r="B9" s="79" t="s">
        <v>60</v>
      </c>
      <c r="C9" s="6"/>
      <c r="D9" s="6"/>
      <c r="E9" s="6" t="s">
        <v>61</v>
      </c>
      <c r="F9" s="6"/>
      <c r="G9" s="6"/>
      <c r="H9" s="6" t="s">
        <v>62</v>
      </c>
      <c r="I9" s="82"/>
      <c r="J9" s="83"/>
    </row>
    <row r="10" spans="1:10" ht="15.75" customHeight="1">
      <c r="A10" s="80" t="s">
        <v>63</v>
      </c>
      <c r="B10" s="12" t="s">
        <v>4</v>
      </c>
      <c r="C10" s="4" t="s">
        <v>5</v>
      </c>
      <c r="D10" s="4" t="s">
        <v>3</v>
      </c>
      <c r="E10" s="4" t="s">
        <v>4</v>
      </c>
      <c r="F10" s="4" t="s">
        <v>5</v>
      </c>
      <c r="G10" s="4" t="s">
        <v>3</v>
      </c>
      <c r="H10" s="4" t="s">
        <v>4</v>
      </c>
      <c r="I10" s="4" t="s">
        <v>5</v>
      </c>
      <c r="J10" s="10" t="s">
        <v>3</v>
      </c>
    </row>
    <row r="11" spans="1:10" ht="15.75" customHeight="1" thickBot="1">
      <c r="A11" s="78"/>
      <c r="B11" s="108" t="s">
        <v>44</v>
      </c>
      <c r="C11" s="109"/>
      <c r="D11" s="104"/>
      <c r="E11" s="109" t="s">
        <v>44</v>
      </c>
      <c r="F11" s="109"/>
      <c r="G11" s="104"/>
      <c r="H11" s="109" t="s">
        <v>44</v>
      </c>
      <c r="I11" s="109"/>
      <c r="J11" s="105"/>
    </row>
    <row r="12" spans="1:10" ht="15.75" customHeight="1">
      <c r="A12" s="110" t="s">
        <v>126</v>
      </c>
      <c r="B12" s="183">
        <v>52744</v>
      </c>
      <c r="C12" s="184">
        <v>52903</v>
      </c>
      <c r="D12" s="184">
        <v>34069</v>
      </c>
      <c r="E12" s="184">
        <v>458832</v>
      </c>
      <c r="F12" s="184">
        <v>664893</v>
      </c>
      <c r="G12" s="184">
        <v>222711</v>
      </c>
      <c r="H12" s="184">
        <f>SUM(B12,E12)</f>
        <v>511576</v>
      </c>
      <c r="I12" s="184">
        <f>SUM(C12,F12)</f>
        <v>717796</v>
      </c>
      <c r="J12" s="185">
        <f>SUM(D12,G12)</f>
        <v>256780</v>
      </c>
    </row>
    <row r="13" spans="1:10" ht="15.75" customHeight="1">
      <c r="A13" s="111" t="s">
        <v>39</v>
      </c>
      <c r="B13" s="164">
        <v>5685</v>
      </c>
      <c r="C13" s="159">
        <v>5685</v>
      </c>
      <c r="D13" s="159">
        <v>4305</v>
      </c>
      <c r="E13" s="159">
        <v>192681</v>
      </c>
      <c r="F13" s="159">
        <v>189912</v>
      </c>
      <c r="G13" s="159">
        <v>99334</v>
      </c>
      <c r="H13" s="159">
        <f aca="true" t="shared" si="0" ref="H13:H18">SUM(B13,E13)</f>
        <v>198366</v>
      </c>
      <c r="I13" s="159">
        <f aca="true" t="shared" si="1" ref="I13:I18">SUM(C13,F13)</f>
        <v>195597</v>
      </c>
      <c r="J13" s="186">
        <f aca="true" t="shared" si="2" ref="J13:J18">SUM(D13,G13)</f>
        <v>103639</v>
      </c>
    </row>
    <row r="14" spans="1:10" s="107" customFormat="1" ht="15.75" customHeight="1">
      <c r="A14" s="111" t="s">
        <v>130</v>
      </c>
      <c r="B14" s="164">
        <v>3000</v>
      </c>
      <c r="C14" s="159">
        <v>3025</v>
      </c>
      <c r="D14" s="159">
        <v>1850</v>
      </c>
      <c r="E14" s="159">
        <v>35457</v>
      </c>
      <c r="F14" s="159">
        <v>35457</v>
      </c>
      <c r="G14" s="159">
        <v>16698</v>
      </c>
      <c r="H14" s="159">
        <f t="shared" si="0"/>
        <v>38457</v>
      </c>
      <c r="I14" s="159">
        <f t="shared" si="1"/>
        <v>38482</v>
      </c>
      <c r="J14" s="186">
        <f t="shared" si="2"/>
        <v>18548</v>
      </c>
    </row>
    <row r="15" spans="1:10" ht="15.75" customHeight="1">
      <c r="A15" s="111" t="s">
        <v>110</v>
      </c>
      <c r="B15" s="164">
        <v>6315</v>
      </c>
      <c r="C15" s="159">
        <v>11734</v>
      </c>
      <c r="D15" s="159">
        <v>16625</v>
      </c>
      <c r="E15" s="159">
        <v>483159</v>
      </c>
      <c r="F15" s="159">
        <v>476215</v>
      </c>
      <c r="G15" s="159">
        <v>247186</v>
      </c>
      <c r="H15" s="159">
        <f t="shared" si="0"/>
        <v>489474</v>
      </c>
      <c r="I15" s="159">
        <f t="shared" si="1"/>
        <v>487949</v>
      </c>
      <c r="J15" s="186">
        <f t="shared" si="2"/>
        <v>263811</v>
      </c>
    </row>
    <row r="16" spans="1:10" ht="15.75" customHeight="1">
      <c r="A16" s="111" t="s">
        <v>148</v>
      </c>
      <c r="B16" s="164">
        <v>21885</v>
      </c>
      <c r="C16" s="159">
        <v>37090</v>
      </c>
      <c r="D16" s="159">
        <v>35280</v>
      </c>
      <c r="E16" s="159">
        <v>411499</v>
      </c>
      <c r="F16" s="159">
        <v>403833</v>
      </c>
      <c r="G16" s="159">
        <v>200734</v>
      </c>
      <c r="H16" s="159">
        <f t="shared" si="0"/>
        <v>433384</v>
      </c>
      <c r="I16" s="159">
        <f t="shared" si="1"/>
        <v>440923</v>
      </c>
      <c r="J16" s="186">
        <f t="shared" si="2"/>
        <v>236014</v>
      </c>
    </row>
    <row r="17" spans="1:10" ht="15.75" customHeight="1">
      <c r="A17" s="111" t="s">
        <v>73</v>
      </c>
      <c r="B17" s="164">
        <v>4700</v>
      </c>
      <c r="C17" s="159">
        <v>4700</v>
      </c>
      <c r="D17" s="159">
        <v>5851</v>
      </c>
      <c r="E17" s="159">
        <v>55709</v>
      </c>
      <c r="F17" s="159">
        <v>56416</v>
      </c>
      <c r="G17" s="159">
        <v>31476</v>
      </c>
      <c r="H17" s="159">
        <f t="shared" si="0"/>
        <v>60409</v>
      </c>
      <c r="I17" s="159">
        <f t="shared" si="1"/>
        <v>61116</v>
      </c>
      <c r="J17" s="186">
        <f t="shared" si="2"/>
        <v>37327</v>
      </c>
    </row>
    <row r="18" spans="1:10" s="107" customFormat="1" ht="15" customHeight="1">
      <c r="A18" s="111" t="s">
        <v>129</v>
      </c>
      <c r="B18" s="164">
        <v>900</v>
      </c>
      <c r="C18" s="159">
        <v>1009</v>
      </c>
      <c r="D18" s="159">
        <v>944</v>
      </c>
      <c r="E18" s="159">
        <v>26402</v>
      </c>
      <c r="F18" s="159">
        <v>26402</v>
      </c>
      <c r="G18" s="159">
        <v>12725</v>
      </c>
      <c r="H18" s="159">
        <f t="shared" si="0"/>
        <v>27302</v>
      </c>
      <c r="I18" s="159">
        <f t="shared" si="1"/>
        <v>27411</v>
      </c>
      <c r="J18" s="186">
        <f t="shared" si="2"/>
        <v>13669</v>
      </c>
    </row>
    <row r="19" spans="1:10" s="107" customFormat="1" ht="15" customHeight="1" thickBot="1">
      <c r="A19" s="111" t="s">
        <v>127</v>
      </c>
      <c r="B19" s="164">
        <v>100</v>
      </c>
      <c r="C19" s="159">
        <v>100</v>
      </c>
      <c r="D19" s="159">
        <v>156</v>
      </c>
      <c r="E19" s="159">
        <v>3795</v>
      </c>
      <c r="F19" s="159">
        <v>3795</v>
      </c>
      <c r="G19" s="159">
        <v>3611</v>
      </c>
      <c r="H19" s="159">
        <f>SUM(B19,E19)</f>
        <v>3895</v>
      </c>
      <c r="I19" s="159">
        <f>SUM(C19,F19)</f>
        <v>3895</v>
      </c>
      <c r="J19" s="186">
        <f>SUM(D19,G19)</f>
        <v>3767</v>
      </c>
    </row>
    <row r="20" spans="1:10" ht="16.5" customHeight="1" thickBot="1">
      <c r="A20" s="117" t="s">
        <v>40</v>
      </c>
      <c r="B20" s="187">
        <f>SUM(B12:B19)</f>
        <v>95329</v>
      </c>
      <c r="C20" s="188">
        <f aca="true" t="shared" si="3" ref="C20:J20">SUM(C12:C19)</f>
        <v>116246</v>
      </c>
      <c r="D20" s="188">
        <f t="shared" si="3"/>
        <v>99080</v>
      </c>
      <c r="E20" s="188">
        <f t="shared" si="3"/>
        <v>1667534</v>
      </c>
      <c r="F20" s="188">
        <f t="shared" si="3"/>
        <v>1856923</v>
      </c>
      <c r="G20" s="188">
        <f t="shared" si="3"/>
        <v>834475</v>
      </c>
      <c r="H20" s="188">
        <f t="shared" si="3"/>
        <v>1762863</v>
      </c>
      <c r="I20" s="188">
        <f t="shared" si="3"/>
        <v>1973169</v>
      </c>
      <c r="J20" s="189">
        <f t="shared" si="3"/>
        <v>933555</v>
      </c>
    </row>
    <row r="21" spans="1:10" ht="12.75">
      <c r="A21" s="233"/>
      <c r="B21" s="233"/>
      <c r="C21" s="233"/>
      <c r="D21" s="233"/>
      <c r="E21" s="233"/>
      <c r="F21" s="233"/>
      <c r="G21" s="233"/>
      <c r="H21" s="233"/>
      <c r="I21" s="233"/>
      <c r="J21" s="2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workbookViewId="0" topLeftCell="A7">
      <pane xSplit="1" ySplit="4" topLeftCell="B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O23" sqref="O23"/>
    </sheetView>
  </sheetViews>
  <sheetFormatPr defaultColWidth="9.140625" defaultRowHeight="12.75"/>
  <cols>
    <col min="1" max="1" width="8.57421875" style="67" customWidth="1"/>
    <col min="2" max="2" width="7.8515625" style="67" bestFit="1" customWidth="1"/>
    <col min="3" max="3" width="7.57421875" style="67" bestFit="1" customWidth="1"/>
    <col min="4" max="7" width="6.7109375" style="67" bestFit="1" customWidth="1"/>
    <col min="8" max="9" width="6.28125" style="67" customWidth="1"/>
    <col min="10" max="10" width="6.57421875" style="67" bestFit="1" customWidth="1"/>
    <col min="11" max="13" width="5.7109375" style="67" bestFit="1" customWidth="1"/>
    <col min="14" max="14" width="5.57421875" style="67" customWidth="1"/>
    <col min="15" max="15" width="5.421875" style="67" customWidth="1"/>
    <col min="16" max="16" width="5.140625" style="67" customWidth="1"/>
    <col min="17" max="18" width="5.7109375" style="67" bestFit="1" customWidth="1"/>
    <col min="19" max="19" width="4.8515625" style="67" bestFit="1" customWidth="1"/>
    <col min="20" max="20" width="6.00390625" style="67" bestFit="1" customWidth="1"/>
    <col min="21" max="22" width="7.8515625" style="67" bestFit="1" customWidth="1"/>
    <col min="23" max="23" width="6.8515625" style="67" customWidth="1"/>
  </cols>
  <sheetData>
    <row r="1" spans="1:24" ht="12.75">
      <c r="A1" s="62"/>
      <c r="B1" s="62"/>
      <c r="C1" s="62"/>
      <c r="D1" s="62"/>
      <c r="E1" s="62"/>
      <c r="F1" s="62"/>
      <c r="G1" s="62"/>
      <c r="H1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29" t="s">
        <v>68</v>
      </c>
      <c r="V1" s="17"/>
      <c r="W1" s="98"/>
      <c r="X1" s="1"/>
    </row>
    <row r="2" spans="1:24" ht="12.75">
      <c r="A2" s="62"/>
      <c r="B2" s="62"/>
      <c r="C2" s="62"/>
      <c r="D2" s="62"/>
      <c r="E2" s="62"/>
      <c r="F2" s="62"/>
      <c r="G2" s="62"/>
      <c r="H2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03"/>
      <c r="V2" s="102"/>
      <c r="W2" s="64"/>
      <c r="X2" s="1"/>
    </row>
    <row r="3" spans="1:24" ht="12.75">
      <c r="A3" s="62"/>
      <c r="B3" s="62"/>
      <c r="C3" s="62"/>
      <c r="D3" s="62"/>
      <c r="E3" s="62"/>
      <c r="F3" s="62"/>
      <c r="G3" s="62"/>
      <c r="H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8"/>
      <c r="V3" s="2"/>
      <c r="W3" s="64"/>
      <c r="X3" s="1"/>
    </row>
    <row r="4" spans="1:24" ht="19.5">
      <c r="A4" s="14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1"/>
    </row>
    <row r="5" spans="1:24" ht="19.5">
      <c r="A5" s="14" t="s">
        <v>150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1"/>
    </row>
    <row r="6" spans="1:24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1"/>
    </row>
    <row r="7" spans="1:24" ht="13.5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/>
      <c r="V7" s="66"/>
      <c r="W7" s="98" t="s">
        <v>0</v>
      </c>
      <c r="X7" s="1"/>
    </row>
    <row r="8" spans="1:24" ht="16.5" customHeight="1">
      <c r="A8" s="69" t="s">
        <v>47</v>
      </c>
      <c r="B8" s="70" t="s">
        <v>48</v>
      </c>
      <c r="C8" s="70"/>
      <c r="D8" s="70"/>
      <c r="E8" s="70" t="s">
        <v>49</v>
      </c>
      <c r="F8" s="70"/>
      <c r="G8" s="70"/>
      <c r="H8" s="271" t="s">
        <v>50</v>
      </c>
      <c r="I8" s="272"/>
      <c r="J8" s="273"/>
      <c r="K8" s="274" t="s">
        <v>51</v>
      </c>
      <c r="L8" s="275"/>
      <c r="M8" s="276"/>
      <c r="N8" s="279" t="s">
        <v>153</v>
      </c>
      <c r="O8" s="280"/>
      <c r="P8" s="281"/>
      <c r="Q8" s="70" t="s">
        <v>142</v>
      </c>
      <c r="R8" s="70"/>
      <c r="S8" s="70"/>
      <c r="T8" s="71" t="s">
        <v>52</v>
      </c>
      <c r="U8" s="70" t="s">
        <v>53</v>
      </c>
      <c r="V8" s="70"/>
      <c r="W8" s="214"/>
      <c r="X8" s="216"/>
    </row>
    <row r="9" spans="1:24" ht="17.25" customHeight="1">
      <c r="A9" s="72" t="s">
        <v>54</v>
      </c>
      <c r="B9" s="73" t="s">
        <v>4</v>
      </c>
      <c r="C9" s="73" t="s">
        <v>36</v>
      </c>
      <c r="D9" s="73" t="s">
        <v>37</v>
      </c>
      <c r="E9" s="73" t="s">
        <v>4</v>
      </c>
      <c r="F9" s="73" t="s">
        <v>36</v>
      </c>
      <c r="G9" s="73" t="s">
        <v>37</v>
      </c>
      <c r="H9" s="73" t="s">
        <v>4</v>
      </c>
      <c r="I9" s="73" t="s">
        <v>36</v>
      </c>
      <c r="J9" s="73" t="s">
        <v>37</v>
      </c>
      <c r="K9" s="73" t="s">
        <v>113</v>
      </c>
      <c r="L9" s="73" t="s">
        <v>112</v>
      </c>
      <c r="M9" s="73" t="s">
        <v>37</v>
      </c>
      <c r="N9" s="73" t="s">
        <v>4</v>
      </c>
      <c r="O9" s="73" t="s">
        <v>36</v>
      </c>
      <c r="P9" s="73" t="s">
        <v>37</v>
      </c>
      <c r="Q9" s="73" t="s">
        <v>113</v>
      </c>
      <c r="R9" s="73" t="s">
        <v>36</v>
      </c>
      <c r="S9" s="73" t="s">
        <v>37</v>
      </c>
      <c r="T9" s="73" t="s">
        <v>55</v>
      </c>
      <c r="U9" s="73" t="s">
        <v>4</v>
      </c>
      <c r="V9" s="73" t="s">
        <v>36</v>
      </c>
      <c r="W9" s="113" t="s">
        <v>37</v>
      </c>
      <c r="X9" s="115" t="s">
        <v>3</v>
      </c>
    </row>
    <row r="10" spans="1:24" ht="15.75" customHeight="1" thickBot="1">
      <c r="A10" s="74"/>
      <c r="B10" s="75" t="s">
        <v>44</v>
      </c>
      <c r="C10" s="75"/>
      <c r="D10" s="76"/>
      <c r="E10" s="75" t="s">
        <v>44</v>
      </c>
      <c r="F10" s="75"/>
      <c r="G10" s="76"/>
      <c r="H10" s="101" t="s">
        <v>44</v>
      </c>
      <c r="I10" s="75"/>
      <c r="J10" s="76"/>
      <c r="K10" s="277" t="s">
        <v>44</v>
      </c>
      <c r="L10" s="278"/>
      <c r="M10" s="151"/>
      <c r="N10" s="269" t="s">
        <v>44</v>
      </c>
      <c r="O10" s="270"/>
      <c r="P10" s="229"/>
      <c r="Q10" s="269" t="s">
        <v>115</v>
      </c>
      <c r="R10" s="270"/>
      <c r="S10" s="76"/>
      <c r="T10" s="76"/>
      <c r="U10" s="75" t="s">
        <v>44</v>
      </c>
      <c r="V10" s="75"/>
      <c r="W10" s="114"/>
      <c r="X10" s="217" t="s">
        <v>6</v>
      </c>
    </row>
    <row r="11" spans="1:24" ht="18" customHeight="1">
      <c r="A11" s="112" t="s">
        <v>131</v>
      </c>
      <c r="B11" s="190">
        <v>253680</v>
      </c>
      <c r="C11" s="191">
        <v>429710</v>
      </c>
      <c r="D11" s="191">
        <v>99138</v>
      </c>
      <c r="E11" s="191">
        <v>57674</v>
      </c>
      <c r="F11" s="191">
        <v>87864</v>
      </c>
      <c r="G11" s="191">
        <v>25049</v>
      </c>
      <c r="H11" s="191">
        <v>195182</v>
      </c>
      <c r="I11" s="191">
        <v>195182</v>
      </c>
      <c r="J11" s="191">
        <v>109026</v>
      </c>
      <c r="K11" s="191">
        <v>5040</v>
      </c>
      <c r="L11" s="191">
        <v>5040</v>
      </c>
      <c r="M11" s="191">
        <v>4671</v>
      </c>
      <c r="N11" s="191"/>
      <c r="O11" s="191"/>
      <c r="P11" s="191"/>
      <c r="Q11" s="191"/>
      <c r="R11" s="191"/>
      <c r="S11" s="191"/>
      <c r="T11" s="191">
        <v>-943</v>
      </c>
      <c r="U11" s="191">
        <f>SUM(B11,E11,H11,K11,N11,Q11)</f>
        <v>511576</v>
      </c>
      <c r="V11" s="191">
        <f>SUM(C11,F11,I11,L11,O11,R11)</f>
        <v>717796</v>
      </c>
      <c r="W11" s="215">
        <f>SUM(D11,G11,J11,M11,P11,S11,T11)</f>
        <v>236941</v>
      </c>
      <c r="X11" s="218">
        <f>W11/V11</f>
        <v>0.3300951802461981</v>
      </c>
    </row>
    <row r="12" spans="1:24" s="107" customFormat="1" ht="18" customHeight="1">
      <c r="A12" s="68" t="s">
        <v>56</v>
      </c>
      <c r="B12" s="192">
        <v>129379</v>
      </c>
      <c r="C12" s="193">
        <v>127601</v>
      </c>
      <c r="D12" s="193">
        <v>64211</v>
      </c>
      <c r="E12" s="193">
        <v>42368</v>
      </c>
      <c r="F12" s="193">
        <v>41795</v>
      </c>
      <c r="G12" s="193">
        <v>21144</v>
      </c>
      <c r="H12" s="193">
        <v>26040</v>
      </c>
      <c r="I12" s="193">
        <v>25622</v>
      </c>
      <c r="J12" s="193">
        <v>17700</v>
      </c>
      <c r="K12" s="193">
        <v>579</v>
      </c>
      <c r="L12" s="193">
        <v>579</v>
      </c>
      <c r="M12" s="193">
        <v>584</v>
      </c>
      <c r="N12" s="193"/>
      <c r="O12" s="193"/>
      <c r="P12" s="193"/>
      <c r="Q12" s="193"/>
      <c r="R12" s="193"/>
      <c r="S12" s="193"/>
      <c r="T12" s="193">
        <v>558</v>
      </c>
      <c r="U12" s="191">
        <f aca="true" t="shared" si="0" ref="U12:U19">SUM(B12,E12,H12,K12,N12,Q12)</f>
        <v>198366</v>
      </c>
      <c r="V12" s="191">
        <f aca="true" t="shared" si="1" ref="V12:V19">SUM(C12,F12,I12,L12,O12,R12)</f>
        <v>195597</v>
      </c>
      <c r="W12" s="215">
        <f aca="true" t="shared" si="2" ref="W12:W19">SUM(D12,G12,J12,M12,P12,S12,T12)</f>
        <v>104197</v>
      </c>
      <c r="X12" s="219">
        <f aca="true" t="shared" si="3" ref="X12:X19">W12/V12</f>
        <v>0.5327126694172201</v>
      </c>
    </row>
    <row r="13" spans="1:24" ht="18" customHeight="1">
      <c r="A13" s="68" t="s">
        <v>132</v>
      </c>
      <c r="B13" s="192">
        <v>26092</v>
      </c>
      <c r="C13" s="193">
        <v>26111</v>
      </c>
      <c r="D13" s="193">
        <v>13088</v>
      </c>
      <c r="E13" s="193">
        <v>8496</v>
      </c>
      <c r="F13" s="193">
        <v>8502</v>
      </c>
      <c r="G13" s="193">
        <v>4087</v>
      </c>
      <c r="H13" s="193">
        <v>3343</v>
      </c>
      <c r="I13" s="193">
        <v>3343</v>
      </c>
      <c r="J13" s="193">
        <v>897</v>
      </c>
      <c r="K13" s="193">
        <v>526</v>
      </c>
      <c r="L13" s="193">
        <v>526</v>
      </c>
      <c r="M13" s="193">
        <v>476</v>
      </c>
      <c r="N13" s="193"/>
      <c r="O13" s="193"/>
      <c r="P13" s="193"/>
      <c r="Q13" s="193"/>
      <c r="R13" s="193"/>
      <c r="S13" s="193"/>
      <c r="T13" s="193">
        <v>-15</v>
      </c>
      <c r="U13" s="191">
        <f t="shared" si="0"/>
        <v>38457</v>
      </c>
      <c r="V13" s="191">
        <f t="shared" si="1"/>
        <v>38482</v>
      </c>
      <c r="W13" s="215">
        <f t="shared" si="2"/>
        <v>18533</v>
      </c>
      <c r="X13" s="219">
        <f t="shared" si="3"/>
        <v>0.4816017878488644</v>
      </c>
    </row>
    <row r="14" spans="1:24" ht="18" customHeight="1">
      <c r="A14" s="68" t="s">
        <v>133</v>
      </c>
      <c r="B14" s="192">
        <v>315170</v>
      </c>
      <c r="C14" s="193">
        <v>313686</v>
      </c>
      <c r="D14" s="193">
        <v>160166</v>
      </c>
      <c r="E14" s="193">
        <v>102979</v>
      </c>
      <c r="F14" s="193">
        <v>102492</v>
      </c>
      <c r="G14" s="193">
        <v>52235</v>
      </c>
      <c r="H14" s="193">
        <v>59406</v>
      </c>
      <c r="I14" s="193">
        <v>59852</v>
      </c>
      <c r="J14" s="193">
        <v>42881</v>
      </c>
      <c r="K14" s="193">
        <v>338</v>
      </c>
      <c r="L14" s="193">
        <v>338</v>
      </c>
      <c r="M14" s="193">
        <v>8354</v>
      </c>
      <c r="N14" s="193"/>
      <c r="O14" s="193"/>
      <c r="P14" s="193"/>
      <c r="Q14" s="193">
        <v>11581</v>
      </c>
      <c r="R14" s="193">
        <v>11581</v>
      </c>
      <c r="S14" s="193">
        <v>175</v>
      </c>
      <c r="T14" s="193">
        <v>1857</v>
      </c>
      <c r="U14" s="191">
        <f t="shared" si="0"/>
        <v>489474</v>
      </c>
      <c r="V14" s="191">
        <f t="shared" si="1"/>
        <v>487949</v>
      </c>
      <c r="W14" s="215">
        <f t="shared" si="2"/>
        <v>265668</v>
      </c>
      <c r="X14" s="219">
        <f t="shared" si="3"/>
        <v>0.5444585397244384</v>
      </c>
    </row>
    <row r="15" spans="1:24" ht="18" customHeight="1">
      <c r="A15" s="68" t="s">
        <v>134</v>
      </c>
      <c r="B15" s="192">
        <v>258771</v>
      </c>
      <c r="C15" s="193">
        <v>260104</v>
      </c>
      <c r="D15" s="193">
        <v>130438</v>
      </c>
      <c r="E15" s="193">
        <v>84538</v>
      </c>
      <c r="F15" s="193">
        <v>84679</v>
      </c>
      <c r="G15" s="193">
        <v>41506</v>
      </c>
      <c r="H15" s="193">
        <v>73729</v>
      </c>
      <c r="I15" s="193">
        <v>75263</v>
      </c>
      <c r="J15" s="193">
        <v>56648</v>
      </c>
      <c r="K15" s="193">
        <v>10165</v>
      </c>
      <c r="L15" s="193">
        <v>13602</v>
      </c>
      <c r="M15" s="193">
        <v>3711</v>
      </c>
      <c r="N15" s="193"/>
      <c r="O15" s="193">
        <v>1094</v>
      </c>
      <c r="P15" s="193">
        <v>1493</v>
      </c>
      <c r="Q15" s="193">
        <v>6181</v>
      </c>
      <c r="R15" s="193">
        <v>6181</v>
      </c>
      <c r="S15" s="193">
        <v>2218</v>
      </c>
      <c r="T15" s="193">
        <v>2167</v>
      </c>
      <c r="U15" s="191">
        <f t="shared" si="0"/>
        <v>433384</v>
      </c>
      <c r="V15" s="191">
        <f t="shared" si="1"/>
        <v>440923</v>
      </c>
      <c r="W15" s="215">
        <f t="shared" si="2"/>
        <v>238181</v>
      </c>
      <c r="X15" s="219">
        <f t="shared" si="3"/>
        <v>0.5401872889370707</v>
      </c>
    </row>
    <row r="16" spans="1:24" ht="18" customHeight="1">
      <c r="A16" s="68" t="s">
        <v>135</v>
      </c>
      <c r="B16" s="192">
        <v>23102</v>
      </c>
      <c r="C16" s="193">
        <v>23102</v>
      </c>
      <c r="D16" s="193">
        <v>11613</v>
      </c>
      <c r="E16" s="193">
        <v>7662</v>
      </c>
      <c r="F16" s="193">
        <v>7662</v>
      </c>
      <c r="G16" s="193">
        <v>3892</v>
      </c>
      <c r="H16" s="193">
        <v>24011</v>
      </c>
      <c r="I16" s="193">
        <v>24718</v>
      </c>
      <c r="J16" s="193">
        <v>16188</v>
      </c>
      <c r="K16" s="193"/>
      <c r="L16" s="193"/>
      <c r="M16" s="193"/>
      <c r="N16" s="193">
        <v>5634</v>
      </c>
      <c r="O16" s="193">
        <v>5634</v>
      </c>
      <c r="P16" s="193">
        <v>5634</v>
      </c>
      <c r="Q16" s="193"/>
      <c r="R16" s="193"/>
      <c r="S16" s="193"/>
      <c r="T16" s="193">
        <v>358</v>
      </c>
      <c r="U16" s="191">
        <f t="shared" si="0"/>
        <v>60409</v>
      </c>
      <c r="V16" s="191">
        <f t="shared" si="1"/>
        <v>61116</v>
      </c>
      <c r="W16" s="215">
        <f t="shared" si="2"/>
        <v>37685</v>
      </c>
      <c r="X16" s="219">
        <f t="shared" si="3"/>
        <v>0.6166143072190589</v>
      </c>
    </row>
    <row r="17" spans="1:24" ht="18" customHeight="1">
      <c r="A17" s="68" t="s">
        <v>136</v>
      </c>
      <c r="B17" s="192">
        <v>19596</v>
      </c>
      <c r="C17" s="193">
        <v>19691</v>
      </c>
      <c r="D17" s="193">
        <v>8083</v>
      </c>
      <c r="E17" s="193">
        <v>6303</v>
      </c>
      <c r="F17" s="193">
        <v>6317</v>
      </c>
      <c r="G17" s="193">
        <v>2560</v>
      </c>
      <c r="H17" s="193">
        <v>1403</v>
      </c>
      <c r="I17" s="193">
        <v>1403</v>
      </c>
      <c r="J17" s="193">
        <v>3026</v>
      </c>
      <c r="K17" s="193"/>
      <c r="L17" s="193"/>
      <c r="M17" s="193"/>
      <c r="N17" s="193"/>
      <c r="O17" s="193"/>
      <c r="P17" s="193"/>
      <c r="Q17" s="193"/>
      <c r="R17" s="193"/>
      <c r="S17" s="193"/>
      <c r="T17" s="193">
        <v>125</v>
      </c>
      <c r="U17" s="191">
        <f t="shared" si="0"/>
        <v>27302</v>
      </c>
      <c r="V17" s="191">
        <f t="shared" si="1"/>
        <v>27411</v>
      </c>
      <c r="W17" s="215">
        <f t="shared" si="2"/>
        <v>13794</v>
      </c>
      <c r="X17" s="219">
        <f t="shared" si="3"/>
        <v>0.5032286308416329</v>
      </c>
    </row>
    <row r="18" spans="1:24" s="107" customFormat="1" ht="18" customHeight="1">
      <c r="A18" s="68" t="s">
        <v>137</v>
      </c>
      <c r="B18" s="194">
        <v>1548</v>
      </c>
      <c r="C18" s="195">
        <v>1548</v>
      </c>
      <c r="D18" s="195">
        <v>1776</v>
      </c>
      <c r="E18" s="195">
        <v>511</v>
      </c>
      <c r="F18" s="195">
        <v>511</v>
      </c>
      <c r="G18" s="195">
        <v>596</v>
      </c>
      <c r="H18" s="195">
        <v>1836</v>
      </c>
      <c r="I18" s="195">
        <v>1836</v>
      </c>
      <c r="J18" s="195">
        <v>1395</v>
      </c>
      <c r="K18" s="195"/>
      <c r="L18" s="195"/>
      <c r="M18" s="195"/>
      <c r="N18" s="195"/>
      <c r="O18" s="195"/>
      <c r="P18" s="195"/>
      <c r="Q18" s="195"/>
      <c r="R18" s="195"/>
      <c r="S18" s="193"/>
      <c r="T18" s="193">
        <v>-71</v>
      </c>
      <c r="U18" s="191">
        <f t="shared" si="0"/>
        <v>3895</v>
      </c>
      <c r="V18" s="191">
        <f t="shared" si="1"/>
        <v>3895</v>
      </c>
      <c r="W18" s="215">
        <f t="shared" si="2"/>
        <v>3696</v>
      </c>
      <c r="X18" s="219">
        <f t="shared" si="3"/>
        <v>0.9489088575096277</v>
      </c>
    </row>
    <row r="19" spans="1:24" s="107" customFormat="1" ht="18" customHeight="1" thickBot="1">
      <c r="A19" s="220" t="s">
        <v>114</v>
      </c>
      <c r="B19" s="196">
        <f>SUM(B11:B18)</f>
        <v>1027338</v>
      </c>
      <c r="C19" s="197">
        <f aca="true" t="shared" si="4" ref="C19:T19">SUM(C11:C18)</f>
        <v>1201553</v>
      </c>
      <c r="D19" s="197">
        <f t="shared" si="4"/>
        <v>488513</v>
      </c>
      <c r="E19" s="197">
        <f t="shared" si="4"/>
        <v>310531</v>
      </c>
      <c r="F19" s="197">
        <f t="shared" si="4"/>
        <v>339822</v>
      </c>
      <c r="G19" s="197">
        <f t="shared" si="4"/>
        <v>151069</v>
      </c>
      <c r="H19" s="197">
        <f t="shared" si="4"/>
        <v>384950</v>
      </c>
      <c r="I19" s="197">
        <f t="shared" si="4"/>
        <v>387219</v>
      </c>
      <c r="J19" s="197">
        <f t="shared" si="4"/>
        <v>247761</v>
      </c>
      <c r="K19" s="197">
        <f t="shared" si="4"/>
        <v>16648</v>
      </c>
      <c r="L19" s="197">
        <f t="shared" si="4"/>
        <v>20085</v>
      </c>
      <c r="M19" s="197">
        <f t="shared" si="4"/>
        <v>17796</v>
      </c>
      <c r="N19" s="197">
        <f>SUM(N11:N18)</f>
        <v>5634</v>
      </c>
      <c r="O19" s="197">
        <f>SUM(O11:O18)</f>
        <v>6728</v>
      </c>
      <c r="P19" s="197">
        <f>SUM(P11:P18)</f>
        <v>7127</v>
      </c>
      <c r="Q19" s="197">
        <f t="shared" si="4"/>
        <v>17762</v>
      </c>
      <c r="R19" s="197">
        <f t="shared" si="4"/>
        <v>17762</v>
      </c>
      <c r="S19" s="197">
        <f t="shared" si="4"/>
        <v>2393</v>
      </c>
      <c r="T19" s="197">
        <f t="shared" si="4"/>
        <v>4036</v>
      </c>
      <c r="U19" s="231">
        <f t="shared" si="0"/>
        <v>1762863</v>
      </c>
      <c r="V19" s="231">
        <f t="shared" si="1"/>
        <v>1973169</v>
      </c>
      <c r="W19" s="231">
        <f t="shared" si="2"/>
        <v>918695</v>
      </c>
      <c r="X19" s="221">
        <f t="shared" si="3"/>
        <v>0.46559367190544754</v>
      </c>
    </row>
    <row r="20" spans="1:24" ht="1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1"/>
    </row>
  </sheetData>
  <mergeCells count="6">
    <mergeCell ref="Q10:R10"/>
    <mergeCell ref="H8:J8"/>
    <mergeCell ref="K8:M8"/>
    <mergeCell ref="K10:L10"/>
    <mergeCell ref="N8:P8"/>
    <mergeCell ref="N10:O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33" sqref="J33"/>
    </sheetView>
  </sheetViews>
  <sheetFormatPr defaultColWidth="9.140625" defaultRowHeight="12.75"/>
  <cols>
    <col min="1" max="1" width="39.57421875" style="0" bestFit="1" customWidth="1"/>
    <col min="2" max="2" width="12.7109375" style="27" customWidth="1"/>
    <col min="3" max="3" width="13.00390625" style="27" customWidth="1"/>
    <col min="4" max="4" width="11.8515625" style="27" customWidth="1"/>
    <col min="5" max="5" width="10.57421875" style="33" bestFit="1" customWidth="1"/>
    <col min="6" max="6" width="13.421875" style="27" customWidth="1"/>
    <col min="7" max="7" width="13.140625" style="27" customWidth="1"/>
    <col min="8" max="8" width="11.8515625" style="27" customWidth="1"/>
    <col min="9" max="9" width="10.00390625" style="33" customWidth="1"/>
  </cols>
  <sheetData>
    <row r="1" spans="7:9" ht="10.5" customHeight="1">
      <c r="G1"/>
      <c r="H1" s="37"/>
      <c r="I1" s="88" t="s">
        <v>41</v>
      </c>
    </row>
    <row r="2" spans="7:9" ht="3" customHeight="1">
      <c r="G2" s="29"/>
      <c r="H2" s="37"/>
      <c r="I2" s="38"/>
    </row>
    <row r="3" spans="1:9" ht="19.5">
      <c r="A3" s="14" t="s">
        <v>151</v>
      </c>
      <c r="B3" s="32"/>
      <c r="C3" s="32"/>
      <c r="D3" s="32"/>
      <c r="E3" s="34"/>
      <c r="F3" s="32"/>
      <c r="G3" s="32"/>
      <c r="H3" s="32"/>
      <c r="I3" s="35"/>
    </row>
    <row r="4" spans="1:9" ht="7.5" customHeight="1">
      <c r="A4" s="14"/>
      <c r="B4" s="32"/>
      <c r="C4" s="32"/>
      <c r="D4" s="32"/>
      <c r="E4" s="35"/>
      <c r="F4" s="32"/>
      <c r="G4" s="32"/>
      <c r="H4" s="32"/>
      <c r="I4" s="35"/>
    </row>
    <row r="5" spans="1:9" ht="9.75" customHeight="1" thickBot="1">
      <c r="A5" s="1"/>
      <c r="B5" s="26"/>
      <c r="C5" s="26"/>
      <c r="D5" s="26"/>
      <c r="E5" s="36"/>
      <c r="F5" s="26"/>
      <c r="G5" s="26"/>
      <c r="H5" s="26"/>
      <c r="I5" s="39" t="s">
        <v>0</v>
      </c>
    </row>
    <row r="6" spans="1:9" ht="12.75" customHeight="1">
      <c r="A6" s="24"/>
      <c r="B6" s="40" t="s">
        <v>42</v>
      </c>
      <c r="C6" s="41"/>
      <c r="D6" s="42"/>
      <c r="E6" s="43"/>
      <c r="F6" s="41" t="s">
        <v>43</v>
      </c>
      <c r="G6" s="41"/>
      <c r="H6" s="42"/>
      <c r="I6" s="44"/>
    </row>
    <row r="7" spans="1:9" ht="12.75" customHeight="1">
      <c r="A7" s="25" t="s">
        <v>1</v>
      </c>
      <c r="B7" s="45" t="s">
        <v>4</v>
      </c>
      <c r="C7" s="46" t="s">
        <v>36</v>
      </c>
      <c r="D7" s="46" t="s">
        <v>37</v>
      </c>
      <c r="E7" s="47" t="s">
        <v>37</v>
      </c>
      <c r="F7" s="46" t="s">
        <v>4</v>
      </c>
      <c r="G7" s="46" t="s">
        <v>36</v>
      </c>
      <c r="H7" s="46" t="s">
        <v>37</v>
      </c>
      <c r="I7" s="48" t="s">
        <v>37</v>
      </c>
    </row>
    <row r="8" spans="1:9" ht="12.75" customHeight="1" thickBot="1">
      <c r="A8" s="141"/>
      <c r="B8" s="142" t="s">
        <v>44</v>
      </c>
      <c r="C8" s="135"/>
      <c r="D8" s="136"/>
      <c r="E8" s="143" t="s">
        <v>6</v>
      </c>
      <c r="F8" s="135" t="s">
        <v>45</v>
      </c>
      <c r="G8" s="135"/>
      <c r="H8" s="136"/>
      <c r="I8" s="144" t="s">
        <v>6</v>
      </c>
    </row>
    <row r="9" spans="1:9" s="100" customFormat="1" ht="12.75" customHeight="1">
      <c r="A9" s="146" t="s">
        <v>77</v>
      </c>
      <c r="B9" s="155">
        <v>719</v>
      </c>
      <c r="C9" s="156">
        <v>719</v>
      </c>
      <c r="D9" s="166">
        <v>600</v>
      </c>
      <c r="E9" s="153">
        <f>D9/C9</f>
        <v>0.8344923504867872</v>
      </c>
      <c r="F9" s="156">
        <v>1458</v>
      </c>
      <c r="G9" s="166">
        <v>1458</v>
      </c>
      <c r="H9" s="166">
        <v>741</v>
      </c>
      <c r="I9" s="51">
        <f aca="true" t="shared" si="0" ref="I9:I22">H9/G9</f>
        <v>0.5082304526748971</v>
      </c>
    </row>
    <row r="10" spans="1:9" ht="12.75" customHeight="1">
      <c r="A10" s="147" t="s">
        <v>76</v>
      </c>
      <c r="B10" s="158">
        <v>25618</v>
      </c>
      <c r="C10" s="159">
        <v>22523</v>
      </c>
      <c r="D10" s="159"/>
      <c r="E10" s="58">
        <f>D10/C10</f>
        <v>0</v>
      </c>
      <c r="F10" s="159">
        <v>51900</v>
      </c>
      <c r="G10" s="159">
        <v>57002</v>
      </c>
      <c r="H10" s="159">
        <v>11555</v>
      </c>
      <c r="I10" s="59">
        <f t="shared" si="0"/>
        <v>0.20271218553734957</v>
      </c>
    </row>
    <row r="11" spans="1:9" ht="12.75" customHeight="1">
      <c r="A11" s="147" t="s">
        <v>78</v>
      </c>
      <c r="B11" s="158">
        <v>248</v>
      </c>
      <c r="C11" s="159"/>
      <c r="D11" s="159"/>
      <c r="E11" s="154"/>
      <c r="F11" s="159">
        <v>20080</v>
      </c>
      <c r="G11" s="159">
        <v>20080</v>
      </c>
      <c r="H11" s="159">
        <v>3637</v>
      </c>
      <c r="I11" s="59">
        <f t="shared" si="0"/>
        <v>0.18112549800796812</v>
      </c>
    </row>
    <row r="12" spans="1:9" ht="12.75" customHeight="1">
      <c r="A12" s="147" t="s">
        <v>79</v>
      </c>
      <c r="B12" s="158">
        <v>9055</v>
      </c>
      <c r="C12" s="159">
        <v>9055</v>
      </c>
      <c r="D12" s="159">
        <v>4946</v>
      </c>
      <c r="E12" s="58">
        <f>D12/C12</f>
        <v>0.5462175593594699</v>
      </c>
      <c r="F12" s="159">
        <v>17595</v>
      </c>
      <c r="G12" s="159">
        <v>17595</v>
      </c>
      <c r="H12" s="159">
        <v>7175</v>
      </c>
      <c r="I12" s="59">
        <f t="shared" si="0"/>
        <v>0.4077863029269679</v>
      </c>
    </row>
    <row r="13" spans="1:9" ht="12.75" customHeight="1">
      <c r="A13" s="147" t="s">
        <v>80</v>
      </c>
      <c r="B13" s="158"/>
      <c r="C13" s="159"/>
      <c r="D13" s="159"/>
      <c r="E13" s="58"/>
      <c r="F13" s="159">
        <v>40424</v>
      </c>
      <c r="G13" s="159">
        <v>40424</v>
      </c>
      <c r="H13" s="159">
        <v>19664</v>
      </c>
      <c r="I13" s="59">
        <f t="shared" si="0"/>
        <v>0.486443696813774</v>
      </c>
    </row>
    <row r="14" spans="1:9" ht="12.75" customHeight="1">
      <c r="A14" s="147" t="s">
        <v>103</v>
      </c>
      <c r="B14" s="158">
        <v>560093</v>
      </c>
      <c r="C14" s="159">
        <v>552430</v>
      </c>
      <c r="D14" s="159">
        <v>280583</v>
      </c>
      <c r="E14" s="58">
        <f>D14/C14</f>
        <v>0.5079068841301161</v>
      </c>
      <c r="F14" s="159">
        <v>590957</v>
      </c>
      <c r="G14" s="159">
        <v>451099</v>
      </c>
      <c r="H14" s="159">
        <v>332693</v>
      </c>
      <c r="I14" s="59">
        <f t="shared" si="0"/>
        <v>0.7375165983520248</v>
      </c>
    </row>
    <row r="15" spans="1:9" ht="12.75" customHeight="1">
      <c r="A15" s="147" t="s">
        <v>81</v>
      </c>
      <c r="B15" s="158"/>
      <c r="C15" s="159"/>
      <c r="D15" s="159"/>
      <c r="E15" s="58"/>
      <c r="F15" s="159">
        <v>3397</v>
      </c>
      <c r="G15" s="159">
        <v>3796</v>
      </c>
      <c r="H15" s="159">
        <v>818</v>
      </c>
      <c r="I15" s="59">
        <f t="shared" si="0"/>
        <v>0.2154899894625922</v>
      </c>
    </row>
    <row r="16" spans="1:9" ht="12.75" customHeight="1">
      <c r="A16" s="147" t="s">
        <v>116</v>
      </c>
      <c r="B16" s="158"/>
      <c r="C16" s="159"/>
      <c r="D16" s="159">
        <v>2154</v>
      </c>
      <c r="E16" s="58"/>
      <c r="F16" s="159"/>
      <c r="G16" s="159"/>
      <c r="H16" s="159">
        <v>883</v>
      </c>
      <c r="I16" s="59"/>
    </row>
    <row r="17" spans="1:9" ht="12.75" customHeight="1">
      <c r="A17" s="147" t="s">
        <v>82</v>
      </c>
      <c r="B17" s="158"/>
      <c r="C17" s="159"/>
      <c r="D17" s="159"/>
      <c r="E17" s="58"/>
      <c r="F17" s="159"/>
      <c r="G17" s="159"/>
      <c r="H17" s="159"/>
      <c r="I17" s="59"/>
    </row>
    <row r="18" spans="1:9" ht="12.75" customHeight="1">
      <c r="A18" s="147" t="s">
        <v>83</v>
      </c>
      <c r="B18" s="158">
        <v>1033</v>
      </c>
      <c r="C18" s="159">
        <v>1033</v>
      </c>
      <c r="D18" s="159">
        <v>589</v>
      </c>
      <c r="E18" s="58">
        <f>D18/C18</f>
        <v>0.5701839303000968</v>
      </c>
      <c r="F18" s="159">
        <v>1514</v>
      </c>
      <c r="G18" s="159">
        <v>1514</v>
      </c>
      <c r="H18" s="159">
        <v>647</v>
      </c>
      <c r="I18" s="59">
        <f t="shared" si="0"/>
        <v>0.4273447820343461</v>
      </c>
    </row>
    <row r="19" spans="1:9" ht="12.75" customHeight="1">
      <c r="A19" s="147" t="s">
        <v>104</v>
      </c>
      <c r="B19" s="158"/>
      <c r="C19" s="159"/>
      <c r="D19" s="159"/>
      <c r="E19" s="58"/>
      <c r="F19" s="159"/>
      <c r="G19" s="159"/>
      <c r="H19" s="159"/>
      <c r="I19" s="59"/>
    </row>
    <row r="20" spans="1:9" ht="12.75" customHeight="1">
      <c r="A20" s="147" t="s">
        <v>84</v>
      </c>
      <c r="B20" s="158">
        <v>80022</v>
      </c>
      <c r="C20" s="159">
        <v>82237</v>
      </c>
      <c r="D20" s="159">
        <v>4601</v>
      </c>
      <c r="E20" s="58">
        <f>D20/C20</f>
        <v>0.05594805257973905</v>
      </c>
      <c r="F20" s="159">
        <v>216223</v>
      </c>
      <c r="G20" s="159">
        <v>222154</v>
      </c>
      <c r="H20" s="159">
        <v>29478</v>
      </c>
      <c r="I20" s="59">
        <f t="shared" si="0"/>
        <v>0.13269173636306347</v>
      </c>
    </row>
    <row r="21" spans="1:9" ht="12.75" customHeight="1">
      <c r="A21" s="147" t="s">
        <v>85</v>
      </c>
      <c r="B21" s="158"/>
      <c r="C21" s="159"/>
      <c r="D21" s="159"/>
      <c r="E21" s="58"/>
      <c r="F21" s="159">
        <v>2580</v>
      </c>
      <c r="G21" s="159">
        <v>2580</v>
      </c>
      <c r="H21" s="159">
        <v>1684</v>
      </c>
      <c r="I21" s="59">
        <f t="shared" si="0"/>
        <v>0.6527131782945736</v>
      </c>
    </row>
    <row r="22" spans="1:9" ht="12.75" customHeight="1">
      <c r="A22" s="147" t="s">
        <v>86</v>
      </c>
      <c r="B22" s="158"/>
      <c r="C22" s="159"/>
      <c r="D22" s="159"/>
      <c r="E22" s="58"/>
      <c r="F22" s="159">
        <v>27640</v>
      </c>
      <c r="G22" s="159">
        <v>27640</v>
      </c>
      <c r="H22" s="159">
        <v>13574</v>
      </c>
      <c r="I22" s="59">
        <f t="shared" si="0"/>
        <v>0.49109985528219974</v>
      </c>
    </row>
    <row r="23" spans="1:9" ht="12.75" customHeight="1">
      <c r="A23" s="147" t="s">
        <v>105</v>
      </c>
      <c r="B23" s="158"/>
      <c r="C23" s="159"/>
      <c r="D23" s="159"/>
      <c r="E23" s="58"/>
      <c r="F23" s="159">
        <v>1667534</v>
      </c>
      <c r="G23" s="159">
        <v>1856923</v>
      </c>
      <c r="H23" s="159">
        <v>834475</v>
      </c>
      <c r="I23" s="59">
        <f>H23/G23</f>
        <v>0.44938589268375695</v>
      </c>
    </row>
    <row r="24" spans="1:9" ht="12.75" customHeight="1">
      <c r="A24" s="147" t="s">
        <v>106</v>
      </c>
      <c r="B24" s="158">
        <v>2153843</v>
      </c>
      <c r="C24" s="159">
        <v>2395752</v>
      </c>
      <c r="D24" s="159">
        <v>1210341</v>
      </c>
      <c r="E24" s="58">
        <f>D24/C24</f>
        <v>0.505202959237851</v>
      </c>
      <c r="F24" s="159"/>
      <c r="G24" s="159"/>
      <c r="H24" s="159"/>
      <c r="I24" s="59"/>
    </row>
    <row r="25" spans="1:9" ht="12.75" customHeight="1">
      <c r="A25" s="147" t="s">
        <v>107</v>
      </c>
      <c r="B25" s="158">
        <v>21670</v>
      </c>
      <c r="C25" s="159">
        <v>21670</v>
      </c>
      <c r="D25" s="159"/>
      <c r="E25" s="58">
        <f>D25/C25</f>
        <v>0</v>
      </c>
      <c r="F25" s="159"/>
      <c r="G25" s="159">
        <v>158085</v>
      </c>
      <c r="H25" s="159"/>
      <c r="I25" s="59">
        <f>H25/G25</f>
        <v>0</v>
      </c>
    </row>
    <row r="26" spans="1:9" ht="12.75" customHeight="1">
      <c r="A26" s="147" t="s">
        <v>154</v>
      </c>
      <c r="B26" s="158">
        <v>104922</v>
      </c>
      <c r="C26" s="159">
        <v>75603</v>
      </c>
      <c r="D26" s="159">
        <v>7760</v>
      </c>
      <c r="E26" s="58">
        <f>D26/C26</f>
        <v>0.10264142957290055</v>
      </c>
      <c r="F26" s="159">
        <v>12924</v>
      </c>
      <c r="G26" s="159">
        <v>13324</v>
      </c>
      <c r="H26" s="159">
        <v>6647</v>
      </c>
      <c r="I26" s="59">
        <f>H26/G26</f>
        <v>0.49887421194836384</v>
      </c>
    </row>
    <row r="27" spans="1:9" ht="12.75" customHeight="1">
      <c r="A27" s="147" t="s">
        <v>87</v>
      </c>
      <c r="B27" s="158">
        <v>800</v>
      </c>
      <c r="C27" s="159">
        <v>800</v>
      </c>
      <c r="D27" s="159">
        <v>1897</v>
      </c>
      <c r="E27" s="58">
        <f>D27/C27</f>
        <v>2.37125</v>
      </c>
      <c r="F27" s="159">
        <v>16433</v>
      </c>
      <c r="G27" s="159">
        <v>16433</v>
      </c>
      <c r="H27" s="159">
        <v>567</v>
      </c>
      <c r="I27" s="59">
        <f aca="true" t="shared" si="1" ref="I27:I37">H27/G27</f>
        <v>0.034503742469421284</v>
      </c>
    </row>
    <row r="28" spans="1:9" ht="12.75" customHeight="1">
      <c r="A28" s="147" t="s">
        <v>108</v>
      </c>
      <c r="B28" s="158">
        <v>184</v>
      </c>
      <c r="C28" s="159">
        <v>184</v>
      </c>
      <c r="D28" s="159">
        <v>46</v>
      </c>
      <c r="E28" s="58">
        <f>D28/C28</f>
        <v>0.25</v>
      </c>
      <c r="F28" s="159">
        <v>2405</v>
      </c>
      <c r="G28" s="159">
        <v>2405</v>
      </c>
      <c r="H28" s="159">
        <v>362</v>
      </c>
      <c r="I28" s="59">
        <f t="shared" si="1"/>
        <v>0.15051975051975053</v>
      </c>
    </row>
    <row r="29" spans="1:9" ht="12.75" customHeight="1">
      <c r="A29" s="147" t="s">
        <v>88</v>
      </c>
      <c r="B29" s="158"/>
      <c r="C29" s="159"/>
      <c r="D29" s="159">
        <v>433</v>
      </c>
      <c r="E29" s="58"/>
      <c r="F29" s="159">
        <v>8068</v>
      </c>
      <c r="G29" s="159">
        <v>16573</v>
      </c>
      <c r="H29" s="159">
        <v>3831</v>
      </c>
      <c r="I29" s="59">
        <f t="shared" si="1"/>
        <v>0.23115911422192723</v>
      </c>
    </row>
    <row r="30" spans="1:9" ht="12.75" customHeight="1">
      <c r="A30" s="147" t="s">
        <v>89</v>
      </c>
      <c r="B30" s="158"/>
      <c r="C30" s="159"/>
      <c r="D30" s="159"/>
      <c r="E30" s="58"/>
      <c r="F30" s="159">
        <v>176171</v>
      </c>
      <c r="G30" s="159">
        <v>38097</v>
      </c>
      <c r="H30" s="159">
        <v>15174</v>
      </c>
      <c r="I30" s="59">
        <f t="shared" si="1"/>
        <v>0.3982990786676116</v>
      </c>
    </row>
    <row r="31" spans="1:9" ht="12.75" customHeight="1">
      <c r="A31" s="147" t="s">
        <v>90</v>
      </c>
      <c r="B31" s="158"/>
      <c r="C31" s="159"/>
      <c r="D31" s="159"/>
      <c r="E31" s="58"/>
      <c r="F31" s="159"/>
      <c r="G31" s="159">
        <v>21200</v>
      </c>
      <c r="H31" s="159">
        <v>47</v>
      </c>
      <c r="I31" s="59">
        <f t="shared" si="1"/>
        <v>0.002216981132075472</v>
      </c>
    </row>
    <row r="32" spans="1:9" ht="12.75" customHeight="1">
      <c r="A32" s="147" t="s">
        <v>91</v>
      </c>
      <c r="B32" s="158"/>
      <c r="C32" s="159"/>
      <c r="D32" s="159"/>
      <c r="E32" s="58"/>
      <c r="F32" s="159"/>
      <c r="G32" s="159">
        <v>91060</v>
      </c>
      <c r="H32" s="159">
        <v>73669</v>
      </c>
      <c r="I32" s="59">
        <f t="shared" si="1"/>
        <v>0.8090160333845816</v>
      </c>
    </row>
    <row r="33" spans="1:9" ht="12.75" customHeight="1">
      <c r="A33" s="147" t="s">
        <v>92</v>
      </c>
      <c r="B33" s="158"/>
      <c r="C33" s="159"/>
      <c r="D33" s="159">
        <v>3178</v>
      </c>
      <c r="E33" s="58"/>
      <c r="F33" s="159">
        <v>35100</v>
      </c>
      <c r="G33" s="159">
        <v>31400</v>
      </c>
      <c r="H33" s="159">
        <v>17153</v>
      </c>
      <c r="I33" s="59">
        <f t="shared" si="1"/>
        <v>0.5462738853503185</v>
      </c>
    </row>
    <row r="34" spans="1:9" ht="12.75" customHeight="1">
      <c r="A34" s="147" t="s">
        <v>93</v>
      </c>
      <c r="B34" s="158"/>
      <c r="C34" s="159"/>
      <c r="D34" s="159"/>
      <c r="E34" s="58"/>
      <c r="F34" s="159"/>
      <c r="G34" s="159">
        <v>3700</v>
      </c>
      <c r="H34" s="159">
        <v>1766</v>
      </c>
      <c r="I34" s="59">
        <f t="shared" si="1"/>
        <v>0.4772972972972973</v>
      </c>
    </row>
    <row r="35" spans="1:9" ht="12.75" customHeight="1">
      <c r="A35" s="147" t="s">
        <v>94</v>
      </c>
      <c r="B35" s="158">
        <v>27439</v>
      </c>
      <c r="C35" s="159">
        <v>27439</v>
      </c>
      <c r="D35" s="159">
        <v>10935</v>
      </c>
      <c r="E35" s="58">
        <f>D35/C35</f>
        <v>0.3985203542403149</v>
      </c>
      <c r="F35" s="159">
        <v>34800</v>
      </c>
      <c r="G35" s="159">
        <v>34800</v>
      </c>
      <c r="H35" s="159">
        <v>25474</v>
      </c>
      <c r="I35" s="59">
        <f t="shared" si="1"/>
        <v>0.7320114942528736</v>
      </c>
    </row>
    <row r="36" spans="1:9" ht="12.75" customHeight="1">
      <c r="A36" s="147" t="s">
        <v>109</v>
      </c>
      <c r="B36" s="158">
        <v>126913</v>
      </c>
      <c r="C36" s="159">
        <v>126913</v>
      </c>
      <c r="D36" s="159">
        <v>74127</v>
      </c>
      <c r="E36" s="58">
        <f>D36/C36</f>
        <v>0.584077281287181</v>
      </c>
      <c r="F36" s="159">
        <v>136991</v>
      </c>
      <c r="G36" s="159">
        <v>138051</v>
      </c>
      <c r="H36" s="159">
        <v>87971</v>
      </c>
      <c r="I36" s="59">
        <f t="shared" si="1"/>
        <v>0.6372355144113407</v>
      </c>
    </row>
    <row r="37" spans="1:9" ht="12.75" customHeight="1">
      <c r="A37" s="147" t="s">
        <v>95</v>
      </c>
      <c r="B37" s="158">
        <v>1200</v>
      </c>
      <c r="C37" s="159">
        <v>18027</v>
      </c>
      <c r="D37" s="159">
        <v>6180</v>
      </c>
      <c r="E37" s="58">
        <f>D37/C37</f>
        <v>0.3428191046763189</v>
      </c>
      <c r="F37" s="159">
        <v>21151</v>
      </c>
      <c r="G37" s="159">
        <v>37978</v>
      </c>
      <c r="H37" s="159">
        <v>16963</v>
      </c>
      <c r="I37" s="59">
        <f t="shared" si="1"/>
        <v>0.44665332560956345</v>
      </c>
    </row>
    <row r="38" spans="1:9" ht="12.75" customHeight="1">
      <c r="A38" s="147" t="s">
        <v>96</v>
      </c>
      <c r="B38" s="158"/>
      <c r="C38" s="159"/>
      <c r="D38" s="159">
        <v>250</v>
      </c>
      <c r="E38" s="58"/>
      <c r="F38" s="159">
        <v>28197</v>
      </c>
      <c r="G38" s="159">
        <v>28197</v>
      </c>
      <c r="H38" s="159">
        <v>12501</v>
      </c>
      <c r="I38" s="59">
        <f aca="true" t="shared" si="2" ref="I38:I43">H38/G38</f>
        <v>0.44334503670603254</v>
      </c>
    </row>
    <row r="39" spans="1:9" s="100" customFormat="1" ht="12.75" customHeight="1">
      <c r="A39" s="147" t="s">
        <v>97</v>
      </c>
      <c r="B39" s="160"/>
      <c r="C39" s="161"/>
      <c r="D39" s="161">
        <v>902</v>
      </c>
      <c r="E39" s="116"/>
      <c r="F39" s="161"/>
      <c r="G39" s="161">
        <v>600</v>
      </c>
      <c r="H39" s="161">
        <v>657</v>
      </c>
      <c r="I39" s="56">
        <f t="shared" si="2"/>
        <v>1.095</v>
      </c>
    </row>
    <row r="40" spans="1:9" ht="12.75" customHeight="1" thickBot="1">
      <c r="A40" s="148" t="s">
        <v>98</v>
      </c>
      <c r="B40" s="152">
        <v>84</v>
      </c>
      <c r="C40" s="162">
        <v>84</v>
      </c>
      <c r="D40" s="162">
        <v>44</v>
      </c>
      <c r="E40" s="58">
        <f>D40/C40</f>
        <v>0.5238095238095238</v>
      </c>
      <c r="F40" s="162">
        <v>301</v>
      </c>
      <c r="G40" s="162">
        <v>301</v>
      </c>
      <c r="H40" s="162">
        <v>74</v>
      </c>
      <c r="I40" s="149">
        <f t="shared" si="2"/>
        <v>0.24584717607973422</v>
      </c>
    </row>
    <row r="41" spans="1:9" ht="12.75" customHeight="1">
      <c r="A41" s="138" t="s">
        <v>40</v>
      </c>
      <c r="B41" s="163">
        <f>SUM(B9:B40)</f>
        <v>3113843</v>
      </c>
      <c r="C41" s="211">
        <f>SUM(C9:C40)</f>
        <v>3334469</v>
      </c>
      <c r="D41" s="211">
        <f>SUM(D9:D40)</f>
        <v>1609566</v>
      </c>
      <c r="E41" s="145">
        <f>D41/C41</f>
        <v>0.4827053422898818</v>
      </c>
      <c r="F41" s="211">
        <f>SUM(F9:F40)</f>
        <v>3113843</v>
      </c>
      <c r="G41" s="211">
        <f>SUM(G9:G40)</f>
        <v>3334469</v>
      </c>
      <c r="H41" s="211">
        <f>SUM(H9:H40)</f>
        <v>1519880</v>
      </c>
      <c r="I41" s="213">
        <f t="shared" si="2"/>
        <v>0.4558087059738747</v>
      </c>
    </row>
    <row r="42" spans="1:9" s="1" customFormat="1" ht="12.75">
      <c r="A42" s="139" t="s">
        <v>99</v>
      </c>
      <c r="B42" s="164"/>
      <c r="C42" s="159"/>
      <c r="D42" s="159"/>
      <c r="E42" s="58"/>
      <c r="F42" s="159">
        <v>1667534</v>
      </c>
      <c r="G42" s="159">
        <v>1856923</v>
      </c>
      <c r="H42" s="159">
        <v>834475</v>
      </c>
      <c r="I42" s="59">
        <f t="shared" si="2"/>
        <v>0.44938589268375695</v>
      </c>
    </row>
    <row r="43" spans="1:9" ht="13.5" thickBot="1">
      <c r="A43" s="140" t="s">
        <v>100</v>
      </c>
      <c r="B43" s="165">
        <f>B41-B42</f>
        <v>3113843</v>
      </c>
      <c r="C43" s="212">
        <f>C41-C42</f>
        <v>3334469</v>
      </c>
      <c r="D43" s="212">
        <f>D41-D42</f>
        <v>1609566</v>
      </c>
      <c r="E43" s="60">
        <f>D43/C43</f>
        <v>0.4827053422898818</v>
      </c>
      <c r="F43" s="212">
        <f>F41-F42</f>
        <v>1446309</v>
      </c>
      <c r="G43" s="212">
        <f>G41-G42</f>
        <v>1477546</v>
      </c>
      <c r="H43" s="212">
        <f>H41-H42</f>
        <v>685405</v>
      </c>
      <c r="I43" s="61">
        <f t="shared" si="2"/>
        <v>0.4638806507546973</v>
      </c>
    </row>
  </sheetData>
  <printOptions/>
  <pageMargins left="0.7" right="0.27" top="0.33" bottom="0.27" header="0.23" footer="0.2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15" sqref="G15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  <col min="5" max="5" width="18.00390625" style="0" customWidth="1"/>
  </cols>
  <sheetData>
    <row r="1" spans="1:5" ht="15.75">
      <c r="A1" s="236"/>
      <c r="B1" s="236"/>
      <c r="C1" s="236"/>
      <c r="D1" s="237"/>
      <c r="E1" s="237" t="s">
        <v>166</v>
      </c>
    </row>
    <row r="2" spans="1:4" ht="15.75">
      <c r="A2" s="236"/>
      <c r="B2" s="236"/>
      <c r="C2" s="236"/>
      <c r="D2" s="238"/>
    </row>
    <row r="3" spans="1:4" ht="15.75">
      <c r="A3" s="236"/>
      <c r="B3" s="236"/>
      <c r="C3" s="236"/>
      <c r="D3" s="26"/>
    </row>
    <row r="4" spans="1:5" ht="19.5">
      <c r="A4" s="285" t="s">
        <v>173</v>
      </c>
      <c r="B4" s="285"/>
      <c r="C4" s="285"/>
      <c r="D4" s="285"/>
      <c r="E4" s="285"/>
    </row>
    <row r="5" spans="1:5" ht="19.5">
      <c r="A5" s="285" t="s">
        <v>172</v>
      </c>
      <c r="B5" s="285"/>
      <c r="C5" s="285"/>
      <c r="D5" s="285"/>
      <c r="E5" s="285"/>
    </row>
    <row r="6" spans="1:4" ht="19.5">
      <c r="A6" s="14"/>
      <c r="B6" s="14"/>
      <c r="C6" s="14"/>
      <c r="D6" s="32"/>
    </row>
    <row r="7" spans="1:4" ht="19.5">
      <c r="A7" s="14"/>
      <c r="B7" s="14"/>
      <c r="C7" s="14"/>
      <c r="D7" s="32"/>
    </row>
    <row r="8" spans="1:5" ht="16.5" thickBot="1">
      <c r="A8" s="236"/>
      <c r="B8" s="236"/>
      <c r="C8" s="236"/>
      <c r="D8" s="88"/>
      <c r="E8" s="88" t="s">
        <v>0</v>
      </c>
    </row>
    <row r="9" spans="1:5" s="123" customFormat="1" ht="33" customHeight="1" thickBot="1">
      <c r="A9" s="239" t="s">
        <v>1</v>
      </c>
      <c r="B9" s="240"/>
      <c r="C9" s="241"/>
      <c r="D9" s="257" t="s">
        <v>4</v>
      </c>
      <c r="E9" s="262" t="s">
        <v>5</v>
      </c>
    </row>
    <row r="10" spans="1:6" ht="15.75">
      <c r="A10" s="242" t="s">
        <v>156</v>
      </c>
      <c r="B10" s="243"/>
      <c r="C10" s="244"/>
      <c r="D10" s="243">
        <v>20000</v>
      </c>
      <c r="E10" s="263">
        <v>20520</v>
      </c>
      <c r="F10" s="234"/>
    </row>
    <row r="11" spans="1:6" ht="15.75">
      <c r="A11" s="245" t="s">
        <v>157</v>
      </c>
      <c r="B11" s="246"/>
      <c r="C11" s="247"/>
      <c r="D11" s="258"/>
      <c r="E11" s="260"/>
      <c r="F11" s="234"/>
    </row>
    <row r="12" spans="1:6" ht="12.75">
      <c r="A12" s="248" t="s">
        <v>158</v>
      </c>
      <c r="B12" s="249"/>
      <c r="C12" s="250"/>
      <c r="D12" s="259">
        <v>13770</v>
      </c>
      <c r="E12" s="261">
        <v>1935</v>
      </c>
      <c r="F12" s="251"/>
    </row>
    <row r="13" spans="1:6" ht="12.75">
      <c r="A13" s="106" t="s">
        <v>168</v>
      </c>
      <c r="B13" s="249"/>
      <c r="C13" s="250"/>
      <c r="D13" s="259"/>
      <c r="E13" s="261">
        <v>27810</v>
      </c>
      <c r="F13" s="251"/>
    </row>
    <row r="14" spans="1:6" ht="12.75">
      <c r="A14" s="248" t="s">
        <v>159</v>
      </c>
      <c r="B14" s="249"/>
      <c r="C14" s="250"/>
      <c r="D14" s="259">
        <v>20000</v>
      </c>
      <c r="E14" s="261">
        <v>20000</v>
      </c>
      <c r="F14" s="251"/>
    </row>
    <row r="15" spans="1:6" ht="12.75">
      <c r="A15" s="248" t="s">
        <v>160</v>
      </c>
      <c r="B15" s="249"/>
      <c r="C15" s="250"/>
      <c r="D15" s="259">
        <v>4000</v>
      </c>
      <c r="E15" s="261">
        <v>3727</v>
      </c>
      <c r="F15" s="251"/>
    </row>
    <row r="16" spans="1:6" ht="12.75">
      <c r="A16" s="106" t="s">
        <v>161</v>
      </c>
      <c r="B16" s="249"/>
      <c r="C16" s="250"/>
      <c r="D16" s="259">
        <v>4679</v>
      </c>
      <c r="E16" s="261">
        <v>4679</v>
      </c>
      <c r="F16" s="251"/>
    </row>
    <row r="17" spans="1:6" ht="27" customHeight="1">
      <c r="A17" s="282" t="s">
        <v>162</v>
      </c>
      <c r="B17" s="283"/>
      <c r="C17" s="284"/>
      <c r="D17" s="259">
        <v>7230</v>
      </c>
      <c r="E17" s="261">
        <v>5772</v>
      </c>
      <c r="F17" s="251"/>
    </row>
    <row r="18" spans="1:6" ht="12.75">
      <c r="A18" s="248" t="s">
        <v>163</v>
      </c>
      <c r="B18" s="249"/>
      <c r="C18" s="250"/>
      <c r="D18" s="259">
        <v>2000</v>
      </c>
      <c r="E18" s="261">
        <v>2000</v>
      </c>
      <c r="F18" s="251"/>
    </row>
    <row r="19" spans="1:6" ht="12.75">
      <c r="A19" s="106" t="s">
        <v>169</v>
      </c>
      <c r="B19" s="249"/>
      <c r="C19" s="250"/>
      <c r="D19" s="259"/>
      <c r="E19" s="261">
        <v>505</v>
      </c>
      <c r="F19" s="251"/>
    </row>
    <row r="20" spans="1:6" ht="12.75">
      <c r="A20" s="106" t="s">
        <v>170</v>
      </c>
      <c r="B20" s="249"/>
      <c r="C20" s="250"/>
      <c r="D20" s="259"/>
      <c r="E20" s="261">
        <v>858</v>
      </c>
      <c r="F20" s="251"/>
    </row>
    <row r="21" spans="1:6" ht="12.75">
      <c r="A21" s="106" t="s">
        <v>171</v>
      </c>
      <c r="B21" s="249"/>
      <c r="C21" s="250"/>
      <c r="D21" s="259"/>
      <c r="E21" s="261">
        <v>1500</v>
      </c>
      <c r="F21" s="251"/>
    </row>
    <row r="22" spans="1:5" ht="15.75">
      <c r="A22" s="245" t="s">
        <v>164</v>
      </c>
      <c r="B22" s="252"/>
      <c r="C22" s="253"/>
      <c r="D22" s="252">
        <f>SUM(D12:D18)</f>
        <v>51679</v>
      </c>
      <c r="E22" s="265">
        <f>SUM(E12:E21)</f>
        <v>68786</v>
      </c>
    </row>
    <row r="23" spans="1:5" ht="15.75">
      <c r="A23" s="245"/>
      <c r="B23" s="252"/>
      <c r="C23" s="253"/>
      <c r="D23" s="252"/>
      <c r="E23" s="260"/>
    </row>
    <row r="24" spans="1:5" ht="16.5" thickBot="1">
      <c r="A24" s="254" t="s">
        <v>165</v>
      </c>
      <c r="B24" s="255"/>
      <c r="C24" s="256"/>
      <c r="D24" s="255">
        <f>SUM(D10,D22)</f>
        <v>71679</v>
      </c>
      <c r="E24" s="264">
        <f>E10+E22</f>
        <v>89306</v>
      </c>
    </row>
  </sheetData>
  <sheetProtection/>
  <mergeCells count="3">
    <mergeCell ref="A17:C17"/>
    <mergeCell ref="A4:E4"/>
    <mergeCell ref="A5:E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0">
      <selection activeCell="H23" sqref="H23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4:5" ht="12.75">
      <c r="D1"/>
      <c r="E1" s="11" t="s">
        <v>167</v>
      </c>
    </row>
    <row r="2" spans="4:5" ht="12.75">
      <c r="D2" s="86"/>
      <c r="E2"/>
    </row>
    <row r="3" spans="4:5" ht="12.75">
      <c r="D3" s="86"/>
      <c r="E3"/>
    </row>
    <row r="4" spans="4:5" ht="12.75">
      <c r="D4" s="86"/>
      <c r="E4"/>
    </row>
    <row r="5" spans="4:5" ht="12.75">
      <c r="D5" s="86"/>
      <c r="E5"/>
    </row>
    <row r="6" spans="1:5" ht="18.75">
      <c r="A6" s="87" t="s">
        <v>64</v>
      </c>
      <c r="B6" s="84"/>
      <c r="C6" s="84"/>
      <c r="D6" s="84"/>
      <c r="E6" s="84"/>
    </row>
    <row r="7" spans="1:5" ht="18.75">
      <c r="A7" s="87" t="s">
        <v>152</v>
      </c>
      <c r="B7" s="84"/>
      <c r="C7" s="84"/>
      <c r="D7" s="84"/>
      <c r="E7" s="84"/>
    </row>
    <row r="8" spans="1:5" ht="15.75">
      <c r="A8" s="84"/>
      <c r="B8" s="84"/>
      <c r="C8" s="84"/>
      <c r="D8" s="84"/>
      <c r="E8" s="84"/>
    </row>
    <row r="9" spans="1:5" ht="15.75">
      <c r="A9" s="84"/>
      <c r="B9" s="84"/>
      <c r="C9" s="84"/>
      <c r="D9" s="84"/>
      <c r="E9" s="84"/>
    </row>
    <row r="10" spans="1:5" ht="15.75">
      <c r="A10" s="84"/>
      <c r="B10" s="84"/>
      <c r="C10" s="84"/>
      <c r="D10" s="84"/>
      <c r="E10" s="84"/>
    </row>
    <row r="11" spans="1:5" ht="15.75">
      <c r="A11" s="84"/>
      <c r="B11" s="84"/>
      <c r="C11" s="84"/>
      <c r="D11" s="84"/>
      <c r="E11" s="84"/>
    </row>
    <row r="12" ht="12.75">
      <c r="E12" s="88" t="s">
        <v>0</v>
      </c>
    </row>
    <row r="13" spans="1:5" ht="16.5" thickBot="1">
      <c r="A13" s="90"/>
      <c r="B13" s="90"/>
      <c r="C13" s="89"/>
      <c r="D13" s="89"/>
      <c r="E13" s="89"/>
    </row>
    <row r="14" spans="1:5" ht="15.75">
      <c r="A14" s="286" t="s">
        <v>1</v>
      </c>
      <c r="B14" s="91" t="s">
        <v>4</v>
      </c>
      <c r="C14" s="91" t="s">
        <v>5</v>
      </c>
      <c r="D14" s="91" t="s">
        <v>3</v>
      </c>
      <c r="E14" s="92" t="s">
        <v>3</v>
      </c>
    </row>
    <row r="15" spans="1:5" ht="16.5" thickBot="1">
      <c r="A15" s="287"/>
      <c r="B15" s="93" t="s">
        <v>44</v>
      </c>
      <c r="C15" s="93"/>
      <c r="D15" s="94"/>
      <c r="E15" s="95" t="s">
        <v>6</v>
      </c>
    </row>
    <row r="16" spans="1:5" ht="15.75">
      <c r="A16" s="171"/>
      <c r="B16" s="172"/>
      <c r="C16" s="172"/>
      <c r="D16" s="173"/>
      <c r="E16" s="174"/>
    </row>
    <row r="17" spans="1:5" ht="15.75">
      <c r="A17" s="96" t="s">
        <v>117</v>
      </c>
      <c r="B17" s="137">
        <v>407</v>
      </c>
      <c r="C17" s="137">
        <v>407</v>
      </c>
      <c r="D17" s="137">
        <v>170</v>
      </c>
      <c r="E17" s="97">
        <f>D17/C17</f>
        <v>0.4176904176904177</v>
      </c>
    </row>
    <row r="18" spans="1:5" ht="15.75">
      <c r="A18" s="96" t="s">
        <v>118</v>
      </c>
      <c r="B18" s="137">
        <v>45</v>
      </c>
      <c r="C18" s="137">
        <v>45</v>
      </c>
      <c r="D18" s="137">
        <v>18</v>
      </c>
      <c r="E18" s="97">
        <f>D18/C18</f>
        <v>0.4</v>
      </c>
    </row>
    <row r="19" spans="1:5" ht="15.75">
      <c r="A19" s="96" t="s">
        <v>119</v>
      </c>
      <c r="B19" s="137">
        <v>812</v>
      </c>
      <c r="C19" s="137">
        <v>1211</v>
      </c>
      <c r="D19" s="137">
        <v>620</v>
      </c>
      <c r="E19" s="97">
        <f>D19/C19</f>
        <v>0.5119735755573905</v>
      </c>
    </row>
    <row r="20" spans="1:5" ht="16.5" thickBot="1">
      <c r="A20" s="134" t="s">
        <v>120</v>
      </c>
      <c r="B20" s="169">
        <v>2133</v>
      </c>
      <c r="C20" s="169">
        <v>2133</v>
      </c>
      <c r="D20" s="169"/>
      <c r="E20" s="170">
        <f>D20/C20</f>
        <v>0</v>
      </c>
    </row>
    <row r="21" spans="1:5" ht="33.75" customHeight="1" thickBot="1">
      <c r="A21" s="167" t="s">
        <v>123</v>
      </c>
      <c r="B21" s="168">
        <f>SUM(B17:B20)</f>
        <v>3397</v>
      </c>
      <c r="C21" s="168">
        <f>SUM(C17:C20)</f>
        <v>3796</v>
      </c>
      <c r="D21" s="168">
        <f>SUM(D17:D20)</f>
        <v>808</v>
      </c>
      <c r="E21" s="157">
        <f>D21/C21</f>
        <v>0.21285563751317177</v>
      </c>
    </row>
    <row r="22" spans="1:5" ht="16.5" customHeight="1">
      <c r="A22" s="178"/>
      <c r="B22" s="179"/>
      <c r="C22" s="179"/>
      <c r="D22" s="179"/>
      <c r="E22" s="266"/>
    </row>
    <row r="23" spans="1:5" ht="16.5" customHeight="1">
      <c r="A23" s="182" t="s">
        <v>125</v>
      </c>
      <c r="B23" s="235">
        <v>571</v>
      </c>
      <c r="C23" s="235">
        <v>710</v>
      </c>
      <c r="D23" s="235">
        <v>425</v>
      </c>
      <c r="E23" s="267">
        <f>D23/C23</f>
        <v>0.5985915492957746</v>
      </c>
    </row>
    <row r="24" spans="1:5" ht="15.75">
      <c r="A24" s="175" t="s">
        <v>121</v>
      </c>
      <c r="B24" s="176"/>
      <c r="C24" s="177"/>
      <c r="D24" s="177"/>
      <c r="E24" s="150"/>
    </row>
    <row r="25" spans="1:5" ht="15.75">
      <c r="A25" s="134" t="s">
        <v>122</v>
      </c>
      <c r="B25" s="169">
        <v>2826</v>
      </c>
      <c r="C25" s="180">
        <v>3086</v>
      </c>
      <c r="D25" s="180">
        <v>383</v>
      </c>
      <c r="E25" s="181">
        <f>D25/C25</f>
        <v>0.12410887880751782</v>
      </c>
    </row>
    <row r="26" spans="1:5" ht="16.5" thickBot="1">
      <c r="A26" s="228" t="s">
        <v>145</v>
      </c>
      <c r="B26" s="225"/>
      <c r="C26" s="226"/>
      <c r="D26" s="226"/>
      <c r="E26" s="227"/>
    </row>
    <row r="27" spans="1:5" ht="31.5" customHeight="1" thickBot="1">
      <c r="A27" s="224" t="s">
        <v>124</v>
      </c>
      <c r="B27" s="222">
        <f>SUM(B23:B26)</f>
        <v>3397</v>
      </c>
      <c r="C27" s="222">
        <f>SUM(C23:C26)</f>
        <v>3796</v>
      </c>
      <c r="D27" s="222">
        <f>SUM(D23:D26)</f>
        <v>808</v>
      </c>
      <c r="E27" s="223">
        <f>D27/C27</f>
        <v>0.21285563751317177</v>
      </c>
    </row>
  </sheetData>
  <mergeCells count="1"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2009-08-25T09:21:34Z</cp:lastPrinted>
  <dcterms:created xsi:type="dcterms:W3CDTF">2003-08-01T08:42:53Z</dcterms:created>
  <dcterms:modified xsi:type="dcterms:W3CDTF">2009-09-02T08:25:57Z</dcterms:modified>
  <cp:category/>
  <cp:version/>
  <cp:contentType/>
  <cp:contentStatus/>
</cp:coreProperties>
</file>