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0"/>
  </bookViews>
  <sheets>
    <sheet name="1.sz. melléklet " sheetId="1" r:id="rId1"/>
    <sheet name="intézményi" sheetId="2" r:id="rId2"/>
    <sheet name="szakfeladatos " sheetId="3" r:id="rId3"/>
    <sheet name="működési" sheetId="4" r:id="rId4"/>
    <sheet name="felhalm.bev. " sheetId="5" r:id="rId5"/>
    <sheet name="gördülő tervezés" sheetId="6" r:id="rId6"/>
    <sheet name="tartalék " sheetId="7" r:id="rId7"/>
    <sheet name="finanszírozási" sheetId="8" r:id="rId8"/>
  </sheets>
  <definedNames/>
  <calcPr fullCalcOnLoad="1"/>
</workbook>
</file>

<file path=xl/sharedStrings.xml><?xml version="1.0" encoding="utf-8"?>
<sst xmlns="http://schemas.openxmlformats.org/spreadsheetml/2006/main" count="544" uniqueCount="436">
  <si>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</si>
  <si>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</si>
  <si>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</si>
  <si>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</si>
  <si>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</si>
  <si>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</si>
  <si>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</si>
  <si>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</si>
  <si>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</si>
  <si>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</si>
  <si>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</si>
  <si>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</si>
  <si>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</si>
  <si>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</si>
  <si>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</si>
  <si>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</si>
  <si>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</si>
  <si>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</si>
  <si>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</si>
  <si>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</si>
  <si>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</si>
  <si>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</si>
  <si>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</si>
  <si>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</si>
  <si>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</si>
  <si>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</si>
  <si>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</si>
  <si>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</si>
  <si>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</si>
  <si>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</si>
  <si>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</si>
  <si>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</si>
  <si>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</si>
  <si>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Szakfeladat megnevezése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</si>
  <si>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</si>
  <si>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</si>
  <si>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</si>
  <si>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</si>
  <si>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</si>
  <si>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</si>
  <si>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</si>
  <si>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</si>
  <si>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</si>
  <si>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</si>
  <si>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</si>
  <si>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</si>
  <si>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</si>
  <si>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</si>
  <si>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</si>
  <si>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</si>
  <si>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</si>
  <si>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</si>
  <si>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</si>
  <si>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</si>
  <si>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</si>
  <si>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</si>
  <si>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</si>
  <si>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</si>
  <si>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</si>
  <si>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</si>
  <si>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</si>
  <si>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</si>
  <si>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</si>
  <si>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</si>
  <si>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</si>
  <si>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</si>
  <si>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</si>
  <si>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</si>
  <si>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</si>
  <si>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</si>
  <si>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</si>
  <si>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</si>
  <si>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</si>
  <si>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</si>
  <si>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</si>
  <si>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</si>
  <si>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</si>
  <si>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</si>
  <si>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</si>
  <si>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</si>
  <si>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</si>
  <si>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</si>
  <si>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</si>
  <si>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</si>
  <si>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</si>
  <si>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</si>
  <si>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</si>
  <si>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</si>
  <si>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</si>
  <si>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</si>
  <si>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</si>
  <si>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</si>
  <si>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</si>
  <si>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</si>
  <si>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</si>
  <si>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</si>
  <si>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</si>
  <si>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</si>
  <si>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</si>
  <si>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</si>
  <si>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</si>
  <si>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</si>
  <si>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</si>
  <si>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</si>
  <si>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általános tartalék</t>
  </si>
  <si>
    <t>I. INTÉZMÉNYI SAJÁT BEVÉTEL</t>
  </si>
  <si>
    <t>Felhalmozási kiadások</t>
  </si>
  <si>
    <t>Támogatás, pe. átadás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</si>
  <si>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</si>
  <si>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</si>
  <si>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</si>
  <si>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</si>
  <si>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</si>
  <si>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</si>
  <si>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</si>
  <si>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</si>
  <si>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</si>
  <si>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</si>
  <si>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- intézményi (bérleti díjak, környv. bírság)</t>
  </si>
  <si>
    <t>Létszám (fő)</t>
  </si>
  <si>
    <t>Dologi kiadások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</si>
  <si>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</si>
  <si>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</si>
  <si>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</si>
  <si>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</si>
  <si>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</si>
  <si>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</si>
  <si>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</si>
  <si>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</si>
  <si>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</si>
  <si>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</si>
  <si>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</si>
  <si>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</si>
  <si>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</si>
  <si>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</si>
  <si>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</si>
  <si>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</si>
  <si>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</si>
  <si>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</si>
  <si>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</si>
  <si>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</si>
  <si>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</si>
  <si>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</si>
  <si>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</si>
  <si>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</si>
  <si>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</si>
  <si>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</si>
  <si>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</si>
  <si>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</si>
  <si>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</si>
  <si>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</si>
  <si>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</si>
  <si>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</si>
  <si>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</si>
  <si>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</si>
  <si>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</si>
  <si>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</si>
  <si>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</si>
  <si>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</si>
  <si>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</si>
  <si>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</si>
  <si>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</si>
  <si>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</si>
  <si>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</si>
  <si>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</si>
  <si>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</si>
  <si>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</si>
  <si>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</si>
  <si>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</si>
  <si>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</si>
  <si>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</si>
  <si>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</si>
  <si>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</si>
  <si>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</si>
  <si>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</si>
  <si>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</si>
  <si>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</si>
  <si>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</si>
  <si>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</si>
  <si>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</si>
  <si>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</si>
  <si>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</si>
  <si>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</si>
  <si>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Városi Kincstár-közhasznú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</si>
  <si>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</si>
  <si>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</si>
  <si>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</si>
  <si>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</si>
  <si>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</si>
  <si>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</si>
  <si>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</si>
  <si>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</si>
  <si>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</si>
  <si>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</si>
  <si>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</si>
  <si>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</si>
  <si>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</si>
  <si>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</si>
  <si>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</si>
  <si>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</si>
  <si>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</si>
  <si>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</si>
  <si>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</si>
  <si>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</si>
  <si>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</si>
  <si>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</si>
  <si>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</si>
  <si>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</si>
  <si>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</si>
  <si>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</si>
  <si>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</si>
  <si>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</si>
  <si>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</si>
  <si>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</si>
  <si>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</si>
  <si>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</si>
  <si>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</si>
  <si>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</si>
  <si>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</si>
  <si>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</si>
  <si>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</si>
  <si>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</si>
  <si>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</si>
  <si>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</si>
  <si>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</si>
  <si>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</si>
  <si>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</si>
  <si>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</si>
  <si>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</si>
  <si>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</si>
  <si>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</si>
  <si>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</si>
  <si>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</si>
  <si>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</si>
  <si>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</si>
  <si>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</si>
  <si>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</si>
  <si>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</si>
  <si>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</si>
  <si>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</si>
  <si>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</si>
  <si>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</si>
  <si>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</si>
  <si>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</si>
  <si>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</si>
  <si>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</si>
  <si>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</si>
  <si>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</si>
  <si>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</si>
  <si>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</si>
  <si>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</si>
  <si>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</si>
  <si>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</si>
  <si>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</si>
  <si>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</si>
  <si>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</si>
  <si>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</si>
  <si>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</si>
  <si>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</si>
  <si>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</si>
  <si>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</si>
  <si>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</si>
  <si>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</si>
  <si>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</si>
  <si>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</si>
  <si>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</si>
  <si>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</si>
  <si>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</si>
  <si>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</si>
  <si>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</si>
  <si>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SZJA-helyben maradó és jöv.kül.mérs.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</si>
  <si>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</si>
  <si>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</si>
  <si>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</si>
  <si>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</si>
  <si>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</si>
  <si>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</si>
  <si>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</si>
  <si>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</si>
  <si>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</si>
  <si>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</si>
  <si>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</si>
  <si>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</si>
  <si>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</si>
  <si>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</si>
  <si>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</si>
  <si>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</si>
  <si>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</si>
  <si>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</si>
  <si>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</si>
  <si>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</si>
  <si>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</si>
  <si>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</si>
  <si>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</si>
  <si>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</si>
  <si>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</si>
  <si>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</si>
  <si>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</si>
  <si>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</si>
  <si>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</si>
  <si>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</si>
  <si>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</si>
  <si>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</si>
  <si>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</si>
  <si>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</si>
  <si>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</si>
  <si>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</si>
  <si>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</si>
  <si>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</si>
  <si>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</si>
  <si>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</si>
  <si>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</si>
  <si>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</si>
  <si>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</si>
  <si>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</si>
  <si>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</si>
  <si>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</si>
  <si>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</si>
  <si>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</si>
  <si>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</si>
  <si>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</si>
  <si>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</si>
  <si>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</si>
  <si>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</si>
  <si>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</si>
  <si>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</si>
  <si>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</si>
  <si>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</si>
  <si>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</si>
  <si>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</si>
  <si>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</si>
  <si>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</si>
  <si>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</si>
  <si>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</si>
  <si>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</si>
  <si>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</si>
  <si>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</si>
  <si>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</si>
  <si>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</si>
  <si>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</si>
  <si>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</si>
  <si>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</si>
  <si>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</si>
  <si>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</si>
  <si>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</si>
  <si>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</si>
  <si>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</si>
  <si>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</si>
  <si>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</si>
  <si>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</si>
  <si>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</si>
  <si>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</si>
  <si>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</si>
  <si>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</si>
  <si>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</si>
  <si>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</si>
  <si>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</si>
  <si>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</si>
  <si>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</si>
  <si>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</si>
  <si>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</si>
  <si>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</si>
  <si>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</si>
  <si>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</si>
  <si>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</si>
  <si>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</si>
  <si>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</si>
  <si>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</si>
  <si>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</si>
  <si>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</si>
  <si>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</si>
  <si>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</si>
  <si>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</si>
  <si>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</si>
  <si>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</si>
  <si>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</si>
  <si>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</si>
  <si>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</si>
  <si>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</si>
  <si>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</si>
  <si>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</si>
  <si>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</si>
  <si>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</si>
  <si>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>A Polgármesteri Hivatal 2011. évi költségvetése</t>
  </si>
  <si>
    <t>2011. évi eredeti előirányzat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</si>
  <si>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</si>
  <si>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</si>
  <si>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</si>
  <si>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</si>
  <si>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</si>
  <si>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</si>
  <si>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</si>
  <si>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</si>
  <si>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</si>
  <si>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</si>
  <si>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</si>
  <si>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</si>
  <si>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</si>
  <si>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</si>
  <si>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</si>
  <si>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</si>
  <si>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</si>
  <si>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</si>
  <si>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</si>
  <si>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</si>
  <si>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4. melléklet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</si>
  <si>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</si>
  <si>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</si>
  <si>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</si>
  <si>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</si>
  <si>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</si>
  <si>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</si>
  <si>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Központi orvosi ügyelet kialakítása</t>
  </si>
  <si>
    <t>6</t>
  </si>
  <si>
    <t>TIOP 1.1.1/07/01-Iskolafejlesztés Tiszavasváriban pályázat</t>
  </si>
  <si>
    <t>3. melléklet</t>
  </si>
  <si>
    <t>Tervek, programok, UH gép 2.részlet</t>
  </si>
  <si>
    <t>Munkabérhitel törlesztés</t>
  </si>
  <si>
    <t>Munkabérhitel felvétel</t>
  </si>
  <si>
    <t>Polg.Hiv. napelemes rendszer kiép.</t>
  </si>
  <si>
    <t>+</t>
  </si>
  <si>
    <t>7</t>
  </si>
  <si>
    <t>Polgármesteri Hivatalon napelemes rendszer kiépítése</t>
  </si>
  <si>
    <t>49997</t>
  </si>
  <si>
    <t>Hosszú lejáratú hitel, kölcsön</t>
  </si>
  <si>
    <t>1. melléklet a …../…...(……....) önk. rendelethez</t>
  </si>
  <si>
    <t>a  …../…...(……..) önk. rendelethez</t>
  </si>
  <si>
    <t xml:space="preserve">  a …./…....(……..) önk. rendelethez</t>
  </si>
  <si>
    <t>a   …../…..(…....) önk. rendelethez</t>
  </si>
  <si>
    <t>5. melléklet a  ….../…...(……...) önk. rendelethez</t>
  </si>
  <si>
    <r>
      <t xml:space="preserve">6. </t>
    </r>
    <r>
      <rPr>
        <i/>
        <sz val="8"/>
        <rFont val="Times New Roman CE"/>
        <family val="1"/>
      </rPr>
      <t>melléklet a  …../…...(……..) önk. rendelethez</t>
    </r>
  </si>
  <si>
    <t xml:space="preserve">   7. melléklet</t>
  </si>
  <si>
    <t xml:space="preserve">a  …../…....(……..) önk.  </t>
  </si>
  <si>
    <t>8. melléklet</t>
  </si>
  <si>
    <t xml:space="preserve">                   a  …../…...(…...) önk. rendelethez                      </t>
  </si>
  <si>
    <t>Statisztikai tevékenység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</si>
</sst>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60"/>
      <name val="Times New Roman CE"/>
      <family val="1"/>
    </font>
    <font>
      <b/>
      <sz val="10"/>
      <color indexed="16"/>
      <name val="Times New Roman CE"/>
      <family val="1"/>
    </font>
    <font>
      <sz val="10"/>
      <color indexed="16"/>
      <name val="Times New Roman CE"/>
      <family val="1"/>
    </font>
    <font>
      <sz val="8"/>
      <color indexed="16"/>
      <name val="Times New Roman CE"/>
      <family val="1"/>
    </font>
    <font>
      <i/>
      <sz val="8"/>
      <color indexed="16"/>
      <name val="Times New Roman CE"/>
      <family val="1"/>
    </font>
    <font>
      <i/>
      <sz val="9"/>
      <color indexed="60"/>
      <name val="Times New Roman CE"/>
      <family val="1"/>
    </font>
    <font>
      <b/>
      <sz val="9"/>
      <color indexed="60"/>
      <name val="Times New Roman CE"/>
      <family val="0"/>
    </font>
    <font>
      <sz val="9"/>
      <color indexed="16"/>
      <name val="Times New Roman CE"/>
      <family val="1"/>
    </font>
    <font>
      <i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color indexed="6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15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2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2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3" fillId="0" borderId="4" xfId="0" applyNumberFormat="1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6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11" xfId="0" applyFont="1" applyBorder="1" applyAlignment="1" quotePrefix="1">
      <alignment/>
    </xf>
    <xf numFmtId="0" fontId="23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2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66" fontId="6" fillId="0" borderId="34" xfId="15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3" fillId="0" borderId="0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3" fontId="5" fillId="0" borderId="37" xfId="15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19" xfId="15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13" fillId="0" borderId="19" xfId="15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5" fillId="0" borderId="1" xfId="15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9" fillId="0" borderId="37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37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1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4" fillId="0" borderId="19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2" borderId="19" xfId="15" applyNumberFormat="1" applyFont="1" applyFill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37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42" xfId="0" applyNumberFormat="1" applyFont="1" applyFill="1" applyBorder="1" applyAlignment="1">
      <alignment horizontal="left" vertical="center"/>
    </xf>
    <xf numFmtId="1" fontId="4" fillId="2" borderId="43" xfId="0" applyNumberFormat="1" applyFont="1" applyFill="1" applyBorder="1" applyAlignment="1">
      <alignment horizontal="center" vertical="center"/>
    </xf>
    <xf numFmtId="3" fontId="9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7" fillId="0" borderId="21" xfId="0" applyFont="1" applyBorder="1" applyAlignment="1" quotePrefix="1">
      <alignment/>
    </xf>
    <xf numFmtId="0" fontId="27" fillId="0" borderId="21" xfId="0" applyFont="1" applyBorder="1" applyAlignment="1">
      <alignment/>
    </xf>
    <xf numFmtId="0" fontId="29" fillId="0" borderId="32" xfId="0" applyFont="1" applyBorder="1" applyAlignment="1">
      <alignment vertical="center"/>
    </xf>
    <xf numFmtId="3" fontId="29" fillId="0" borderId="6" xfId="15" applyNumberFormat="1" applyFont="1" applyBorder="1" applyAlignment="1">
      <alignment/>
    </xf>
    <xf numFmtId="3" fontId="28" fillId="0" borderId="44" xfId="0" applyNumberFormat="1" applyFont="1" applyBorder="1" applyAlignment="1">
      <alignment/>
    </xf>
    <xf numFmtId="3" fontId="28" fillId="0" borderId="20" xfId="15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20" xfId="15" applyNumberFormat="1" applyFont="1" applyBorder="1" applyAlignment="1">
      <alignment/>
    </xf>
    <xf numFmtId="3" fontId="27" fillId="0" borderId="44" xfId="0" applyNumberFormat="1" applyFont="1" applyBorder="1" applyAlignment="1">
      <alignment/>
    </xf>
    <xf numFmtId="3" fontId="27" fillId="0" borderId="20" xfId="15" applyNumberFormat="1" applyFont="1" applyBorder="1" applyAlignment="1">
      <alignment/>
    </xf>
    <xf numFmtId="3" fontId="30" fillId="0" borderId="20" xfId="15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9" fillId="0" borderId="45" xfId="0" applyNumberFormat="1" applyFont="1" applyBorder="1" applyAlignment="1">
      <alignment vertical="center"/>
    </xf>
    <xf numFmtId="3" fontId="29" fillId="0" borderId="45" xfId="15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6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3" fillId="0" borderId="0" xfId="22" applyFont="1" applyAlignment="1">
      <alignment horizontal="right"/>
      <protection/>
    </xf>
    <xf numFmtId="0" fontId="9" fillId="0" borderId="42" xfId="22" applyFont="1" applyBorder="1">
      <alignment/>
      <protection/>
    </xf>
    <xf numFmtId="0" fontId="4" fillId="0" borderId="46" xfId="22" applyFont="1" applyBorder="1" applyAlignment="1">
      <alignment horizontal="center"/>
      <protection/>
    </xf>
    <xf numFmtId="0" fontId="4" fillId="0" borderId="31" xfId="22" applyFont="1" applyBorder="1" applyAlignment="1">
      <alignment horizontal="center"/>
      <protection/>
    </xf>
    <xf numFmtId="0" fontId="4" fillId="0" borderId="40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47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5" xfId="21" applyNumberFormat="1" applyFont="1" applyBorder="1">
      <alignment/>
      <protection/>
    </xf>
    <xf numFmtId="0" fontId="10" fillId="0" borderId="11" xfId="21" applyFont="1" applyBorder="1" quotePrefix="1">
      <alignment/>
      <protection/>
    </xf>
    <xf numFmtId="3" fontId="9" fillId="0" borderId="19" xfId="15" applyNumberFormat="1" applyFont="1" applyBorder="1" applyAlignment="1">
      <alignment horizontal="right"/>
    </xf>
    <xf numFmtId="3" fontId="10" fillId="0" borderId="44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16" fillId="0" borderId="20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49" fontId="10" fillId="0" borderId="11" xfId="21" applyNumberFormat="1" applyFont="1" applyBorder="1">
      <alignment/>
      <protection/>
    </xf>
    <xf numFmtId="0" fontId="10" fillId="0" borderId="11" xfId="21" applyFont="1" applyBorder="1">
      <alignment/>
      <protection/>
    </xf>
    <xf numFmtId="3" fontId="4" fillId="0" borderId="21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0" fontId="7" fillId="0" borderId="12" xfId="22" applyFont="1" applyBorder="1">
      <alignment/>
      <protection/>
    </xf>
    <xf numFmtId="0" fontId="7" fillId="0" borderId="11" xfId="21" applyFont="1" applyBorder="1">
      <alignment/>
      <protection/>
    </xf>
    <xf numFmtId="0" fontId="4" fillId="0" borderId="43" xfId="22" applyFont="1" applyBorder="1" applyAlignment="1">
      <alignment horizontal="center"/>
      <protection/>
    </xf>
    <xf numFmtId="0" fontId="4" fillId="0" borderId="35" xfId="22" applyFont="1" applyBorder="1" applyAlignment="1">
      <alignment horizontal="center"/>
      <protection/>
    </xf>
    <xf numFmtId="14" fontId="31" fillId="0" borderId="35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48" xfId="22" applyFont="1" applyBorder="1" applyAlignment="1">
      <alignment horizontal="center"/>
      <protection/>
    </xf>
    <xf numFmtId="0" fontId="4" fillId="0" borderId="13" xfId="22" applyFont="1" applyBorder="1" applyAlignment="1">
      <alignment horizontal="center"/>
      <protection/>
    </xf>
    <xf numFmtId="169" fontId="9" fillId="0" borderId="36" xfId="22" applyNumberFormat="1" applyFont="1" applyBorder="1">
      <alignment/>
      <protection/>
    </xf>
    <xf numFmtId="169" fontId="4" fillId="0" borderId="19" xfId="15" applyNumberFormat="1" applyFont="1" applyBorder="1" applyAlignment="1">
      <alignment horizontal="right"/>
    </xf>
    <xf numFmtId="1" fontId="10" fillId="0" borderId="21" xfId="22" applyNumberFormat="1" applyFont="1" applyBorder="1">
      <alignment/>
      <protection/>
    </xf>
    <xf numFmtId="1" fontId="9" fillId="0" borderId="21" xfId="22" applyNumberFormat="1" applyFont="1" applyBorder="1">
      <alignment/>
      <protection/>
    </xf>
    <xf numFmtId="1" fontId="4" fillId="0" borderId="21" xfId="15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9" xfId="22" applyFont="1" applyBorder="1">
      <alignment/>
      <protection/>
    </xf>
    <xf numFmtId="0" fontId="5" fillId="0" borderId="23" xfId="22" applyFont="1" applyBorder="1">
      <alignment/>
      <protection/>
    </xf>
    <xf numFmtId="0" fontId="7" fillId="0" borderId="49" xfId="22" applyFont="1" applyBorder="1">
      <alignment/>
      <protection/>
    </xf>
    <xf numFmtId="49" fontId="32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3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21" xfId="20" applyNumberFormat="1" applyFont="1" applyBorder="1" applyAlignment="1">
      <alignment horizontal="right"/>
      <protection/>
    </xf>
    <xf numFmtId="49" fontId="7" fillId="0" borderId="19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21" xfId="20" applyNumberFormat="1" applyFont="1" applyBorder="1" applyAlignment="1">
      <alignment horizontal="right"/>
      <protection/>
    </xf>
    <xf numFmtId="49" fontId="5" fillId="0" borderId="44" xfId="20" applyNumberFormat="1" applyFont="1" applyBorder="1">
      <alignment/>
      <protection/>
    </xf>
    <xf numFmtId="49" fontId="5" fillId="0" borderId="50" xfId="20" applyNumberFormat="1" applyFont="1" applyBorder="1">
      <alignment/>
      <protection/>
    </xf>
    <xf numFmtId="49" fontId="5" fillId="0" borderId="29" xfId="20" applyNumberFormat="1" applyFont="1" applyBorder="1" applyAlignment="1">
      <alignment horizontal="right"/>
      <protection/>
    </xf>
    <xf numFmtId="49" fontId="5" fillId="0" borderId="51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right"/>
      <protection/>
    </xf>
    <xf numFmtId="49" fontId="5" fillId="0" borderId="36" xfId="20" applyNumberFormat="1" applyFont="1" applyBorder="1" applyAlignment="1">
      <alignment horizontal="right"/>
      <protection/>
    </xf>
    <xf numFmtId="49" fontId="5" fillId="0" borderId="53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7" fillId="0" borderId="26" xfId="20" applyNumberFormat="1" applyFont="1" applyBorder="1" applyAlignment="1">
      <alignment horizontal="right"/>
      <protection/>
    </xf>
    <xf numFmtId="49" fontId="7" fillId="0" borderId="51" xfId="20" applyNumberFormat="1" applyFont="1" applyBorder="1">
      <alignment/>
      <protection/>
    </xf>
    <xf numFmtId="49" fontId="7" fillId="0" borderId="52" xfId="20" applyNumberFormat="1" applyFont="1" applyBorder="1">
      <alignment/>
      <protection/>
    </xf>
    <xf numFmtId="49" fontId="7" fillId="0" borderId="36" xfId="20" applyNumberFormat="1" applyFont="1" applyBorder="1" applyAlignment="1">
      <alignment horizontal="right"/>
      <protection/>
    </xf>
    <xf numFmtId="49" fontId="7" fillId="0" borderId="53" xfId="20" applyNumberFormat="1" applyFont="1" applyBorder="1">
      <alignment/>
      <protection/>
    </xf>
    <xf numFmtId="49" fontId="7" fillId="0" borderId="54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1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30" xfId="20" applyNumberFormat="1" applyFont="1" applyBorder="1">
      <alignment/>
      <protection/>
    </xf>
    <xf numFmtId="49" fontId="25" fillId="0" borderId="0" xfId="20" applyNumberFormat="1" applyFont="1" applyAlignment="1">
      <alignment horizontal="right"/>
      <protection/>
    </xf>
    <xf numFmtId="49" fontId="25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19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49" fontId="7" fillId="0" borderId="19" xfId="20" applyNumberFormat="1" applyFont="1" applyBorder="1">
      <alignment/>
      <protection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44" xfId="0" applyNumberFormat="1" applyFont="1" applyFill="1" applyBorder="1" applyAlignment="1">
      <alignment/>
    </xf>
    <xf numFmtId="3" fontId="29" fillId="0" borderId="44" xfId="0" applyNumberFormat="1" applyFont="1" applyFill="1" applyBorder="1" applyAlignment="1">
      <alignment/>
    </xf>
    <xf numFmtId="49" fontId="7" fillId="0" borderId="4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4" xfId="20" applyNumberFormat="1" applyFont="1" applyBorder="1">
      <alignment/>
      <protection/>
    </xf>
    <xf numFmtId="49" fontId="5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7" fillId="0" borderId="44" xfId="20" applyNumberFormat="1" applyFont="1" applyBorder="1">
      <alignment/>
      <protection/>
    </xf>
    <xf numFmtId="49" fontId="5" fillId="0" borderId="48" xfId="20" applyNumberFormat="1" applyFont="1" applyBorder="1">
      <alignment/>
      <protection/>
    </xf>
    <xf numFmtId="49" fontId="7" fillId="0" borderId="47" xfId="20" applyNumberFormat="1" applyFont="1" applyBorder="1">
      <alignment/>
      <protection/>
    </xf>
    <xf numFmtId="49" fontId="5" fillId="0" borderId="47" xfId="20" applyNumberFormat="1" applyFont="1" applyBorder="1">
      <alignment/>
      <protection/>
    </xf>
    <xf numFmtId="49" fontId="7" fillId="0" borderId="57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3" fontId="34" fillId="0" borderId="17" xfId="20" applyNumberFormat="1" applyFont="1" applyBorder="1" applyAlignment="1">
      <alignment horizontal="right"/>
      <protection/>
    </xf>
    <xf numFmtId="3" fontId="5" fillId="3" borderId="17" xfId="20" applyNumberFormat="1" applyFont="1" applyFill="1" applyBorder="1">
      <alignment/>
      <protection/>
    </xf>
    <xf numFmtId="3" fontId="5" fillId="3" borderId="58" xfId="20" applyNumberFormat="1" applyFont="1" applyFill="1" applyBorder="1">
      <alignment/>
      <protection/>
    </xf>
    <xf numFmtId="3" fontId="5" fillId="0" borderId="58" xfId="20" applyNumberFormat="1" applyFont="1" applyBorder="1">
      <alignment/>
      <protection/>
    </xf>
    <xf numFmtId="3" fontId="5" fillId="0" borderId="59" xfId="20" applyNumberFormat="1" applyFont="1" applyBorder="1">
      <alignment/>
      <protection/>
    </xf>
    <xf numFmtId="3" fontId="7" fillId="0" borderId="58" xfId="20" applyNumberFormat="1" applyFont="1" applyBorder="1">
      <alignment/>
      <protection/>
    </xf>
    <xf numFmtId="3" fontId="5" fillId="3" borderId="18" xfId="20" applyNumberFormat="1" applyFont="1" applyFill="1" applyBorder="1">
      <alignment/>
      <protection/>
    </xf>
    <xf numFmtId="3" fontId="7" fillId="0" borderId="17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60" xfId="20" applyNumberFormat="1" applyFont="1" applyBorder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6" xfId="20" applyNumberFormat="1" applyFont="1" applyBorder="1" applyAlignment="1">
      <alignment horizontal="center"/>
      <protection/>
    </xf>
    <xf numFmtId="3" fontId="5" fillId="0" borderId="19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10" fillId="0" borderId="19" xfId="15" applyNumberFormat="1" applyFont="1" applyFill="1" applyBorder="1" applyAlignment="1">
      <alignment horizontal="right"/>
    </xf>
    <xf numFmtId="3" fontId="9" fillId="0" borderId="19" xfId="15" applyNumberFormat="1" applyFont="1" applyFill="1" applyBorder="1" applyAlignment="1">
      <alignment horizontal="right"/>
    </xf>
    <xf numFmtId="3" fontId="9" fillId="0" borderId="37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19" xfId="22" applyNumberFormat="1" applyFont="1" applyFill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3" fontId="5" fillId="0" borderId="16" xfId="20" applyNumberFormat="1" applyFont="1" applyBorder="1" applyAlignment="1">
      <alignment horizontal="right"/>
      <protection/>
    </xf>
    <xf numFmtId="3" fontId="5" fillId="0" borderId="17" xfId="20" applyNumberFormat="1" applyFont="1" applyBorder="1" applyAlignment="1">
      <alignment horizontal="right"/>
      <protection/>
    </xf>
    <xf numFmtId="169" fontId="9" fillId="0" borderId="19" xfId="22" applyNumberFormat="1" applyFont="1" applyFill="1" applyBorder="1">
      <alignment/>
      <protection/>
    </xf>
    <xf numFmtId="49" fontId="25" fillId="0" borderId="11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8" xfId="0" applyFont="1" applyBorder="1" applyAlignment="1">
      <alignment/>
    </xf>
    <xf numFmtId="3" fontId="36" fillId="0" borderId="5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5" fillId="0" borderId="4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center"/>
      <protection/>
    </xf>
    <xf numFmtId="3" fontId="23" fillId="0" borderId="28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37" fillId="0" borderId="5" xfId="0" applyNumberFormat="1" applyFont="1" applyBorder="1" applyAlignment="1">
      <alignment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169" fontId="10" fillId="0" borderId="37" xfId="22" applyNumberFormat="1" applyFont="1" applyFill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53" xfId="22" applyNumberFormat="1" applyFont="1" applyBorder="1">
      <alignment/>
      <protection/>
    </xf>
    <xf numFmtId="3" fontId="10" fillId="0" borderId="36" xfId="22" applyNumberFormat="1" applyFont="1" applyBorder="1">
      <alignment/>
      <protection/>
    </xf>
    <xf numFmtId="3" fontId="10" fillId="0" borderId="37" xfId="22" applyNumberFormat="1" applyFont="1" applyFill="1" applyBorder="1">
      <alignment/>
      <protection/>
    </xf>
    <xf numFmtId="3" fontId="16" fillId="0" borderId="38" xfId="22" applyNumberFormat="1" applyFont="1" applyBorder="1" applyAlignment="1">
      <alignment horizontal="right"/>
      <protection/>
    </xf>
    <xf numFmtId="1" fontId="9" fillId="0" borderId="26" xfId="22" applyNumberFormat="1" applyFont="1" applyBorder="1">
      <alignment/>
      <protection/>
    </xf>
    <xf numFmtId="169" fontId="9" fillId="0" borderId="27" xfId="22" applyNumberFormat="1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6" xfId="22" applyFont="1" applyBorder="1">
      <alignment/>
      <protection/>
    </xf>
    <xf numFmtId="0" fontId="9" fillId="0" borderId="51" xfId="22" applyFont="1" applyBorder="1">
      <alignment/>
      <protection/>
    </xf>
    <xf numFmtId="1" fontId="4" fillId="0" borderId="49" xfId="22" applyNumberFormat="1" applyFont="1" applyBorder="1">
      <alignment/>
      <protection/>
    </xf>
    <xf numFmtId="169" fontId="4" fillId="0" borderId="56" xfId="22" applyNumberFormat="1" applyFont="1" applyBorder="1">
      <alignment/>
      <protection/>
    </xf>
    <xf numFmtId="1" fontId="4" fillId="0" borderId="56" xfId="22" applyNumberFormat="1" applyFont="1" applyBorder="1">
      <alignment/>
      <protection/>
    </xf>
    <xf numFmtId="1" fontId="4" fillId="0" borderId="61" xfId="22" applyNumberFormat="1" applyFont="1" applyBorder="1">
      <alignment/>
      <protection/>
    </xf>
    <xf numFmtId="1" fontId="4" fillId="0" borderId="60" xfId="22" applyNumberFormat="1" applyFont="1" applyBorder="1">
      <alignment/>
      <protection/>
    </xf>
    <xf numFmtId="1" fontId="9" fillId="0" borderId="23" xfId="22" applyNumberFormat="1" applyFont="1" applyBorder="1">
      <alignment/>
      <protection/>
    </xf>
    <xf numFmtId="0" fontId="9" fillId="0" borderId="40" xfId="22" applyFont="1" applyBorder="1">
      <alignment/>
      <protection/>
    </xf>
    <xf numFmtId="0" fontId="9" fillId="0" borderId="62" xfId="22" applyFont="1" applyBorder="1">
      <alignment/>
      <protection/>
    </xf>
    <xf numFmtId="0" fontId="9" fillId="0" borderId="23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29" xfId="22" applyNumberFormat="1" applyFont="1" applyBorder="1">
      <alignment/>
      <protection/>
    </xf>
    <xf numFmtId="169" fontId="9" fillId="0" borderId="27" xfId="22" applyNumberFormat="1" applyFont="1" applyFill="1" applyBorder="1">
      <alignment/>
      <protection/>
    </xf>
    <xf numFmtId="0" fontId="9" fillId="0" borderId="58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63" xfId="22" applyFont="1" applyBorder="1">
      <alignment/>
      <protection/>
    </xf>
    <xf numFmtId="1" fontId="4" fillId="0" borderId="12" xfId="22" applyNumberFormat="1" applyFont="1" applyBorder="1">
      <alignment/>
      <protection/>
    </xf>
    <xf numFmtId="169" fontId="4" fillId="0" borderId="1" xfId="22" applyNumberFormat="1" applyFont="1" applyBorder="1">
      <alignment/>
      <protection/>
    </xf>
    <xf numFmtId="1" fontId="4" fillId="0" borderId="1" xfId="22" applyNumberFormat="1" applyFont="1" applyBorder="1">
      <alignment/>
      <protection/>
    </xf>
    <xf numFmtId="1" fontId="4" fillId="0" borderId="64" xfId="22" applyNumberFormat="1" applyFont="1" applyBorder="1">
      <alignment/>
      <protection/>
    </xf>
    <xf numFmtId="1" fontId="4" fillId="0" borderId="18" xfId="22" applyNumberFormat="1" applyFont="1" applyBorder="1">
      <alignment/>
      <protection/>
    </xf>
    <xf numFmtId="3" fontId="36" fillId="0" borderId="0" xfId="0" applyNumberFormat="1" applyFont="1" applyBorder="1" applyAlignment="1">
      <alignment/>
    </xf>
    <xf numFmtId="3" fontId="24" fillId="0" borderId="50" xfId="0" applyNumberFormat="1" applyFont="1" applyBorder="1" applyAlignment="1">
      <alignment/>
    </xf>
    <xf numFmtId="49" fontId="25" fillId="0" borderId="11" xfId="0" applyNumberFormat="1" applyFont="1" applyBorder="1" applyAlignment="1">
      <alignment/>
    </xf>
    <xf numFmtId="169" fontId="9" fillId="0" borderId="40" xfId="22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15" applyNumberFormat="1" applyAlignment="1">
      <alignment/>
    </xf>
    <xf numFmtId="3" fontId="4" fillId="0" borderId="19" xfId="15" applyNumberFormat="1" applyFont="1" applyBorder="1" applyAlignment="1">
      <alignment/>
    </xf>
    <xf numFmtId="3" fontId="25" fillId="0" borderId="5" xfId="0" applyNumberFormat="1" applyFont="1" applyBorder="1" applyAlignment="1">
      <alignment horizontal="center"/>
    </xf>
    <xf numFmtId="3" fontId="37" fillId="0" borderId="21" xfId="0" applyNumberFormat="1" applyFont="1" applyBorder="1" applyAlignment="1">
      <alignment/>
    </xf>
    <xf numFmtId="3" fontId="5" fillId="0" borderId="19" xfId="15" applyNumberFormat="1" applyFont="1" applyBorder="1" applyAlignment="1">
      <alignment horizontal="right"/>
    </xf>
    <xf numFmtId="3" fontId="5" fillId="0" borderId="17" xfId="20" applyNumberFormat="1" applyFont="1" applyBorder="1">
      <alignment/>
      <protection/>
    </xf>
    <xf numFmtId="3" fontId="9" fillId="0" borderId="19" xfId="15" applyNumberFormat="1" applyFont="1" applyBorder="1" applyAlignment="1">
      <alignment/>
    </xf>
    <xf numFmtId="0" fontId="7" fillId="0" borderId="11" xfId="0" applyFont="1" applyBorder="1" applyAlignment="1">
      <alignment/>
    </xf>
    <xf numFmtId="3" fontId="41" fillId="0" borderId="19" xfId="15" applyNumberFormat="1" applyFont="1" applyBorder="1" applyAlignment="1">
      <alignment/>
    </xf>
    <xf numFmtId="166" fontId="40" fillId="0" borderId="17" xfId="15" applyNumberFormat="1" applyFont="1" applyBorder="1" applyAlignment="1">
      <alignment/>
    </xf>
    <xf numFmtId="0" fontId="5" fillId="0" borderId="11" xfId="0" applyFont="1" applyBorder="1" applyAlignment="1">
      <alignment/>
    </xf>
    <xf numFmtId="3" fontId="23" fillId="0" borderId="19" xfId="0" applyNumberFormat="1" applyFont="1" applyBorder="1" applyAlignment="1">
      <alignment/>
    </xf>
    <xf numFmtId="49" fontId="43" fillId="0" borderId="44" xfId="20" applyNumberFormat="1" applyFont="1" applyBorder="1">
      <alignment/>
      <protection/>
    </xf>
    <xf numFmtId="3" fontId="43" fillId="0" borderId="19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center"/>
      <protection/>
    </xf>
    <xf numFmtId="49" fontId="5" fillId="0" borderId="44" xfId="20" applyNumberFormat="1" applyFont="1" applyBorder="1" applyAlignment="1">
      <alignment horizontal="left"/>
      <protection/>
    </xf>
    <xf numFmtId="49" fontId="5" fillId="0" borderId="50" xfId="20" applyNumberFormat="1" applyFont="1" applyBorder="1" applyAlignment="1">
      <alignment horizontal="left"/>
      <protection/>
    </xf>
    <xf numFmtId="3" fontId="44" fillId="0" borderId="27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25" fillId="0" borderId="27" xfId="0" applyNumberFormat="1" applyFont="1" applyFill="1" applyBorder="1" applyAlignment="1">
      <alignment/>
    </xf>
    <xf numFmtId="3" fontId="9" fillId="0" borderId="5" xfId="15" applyNumberFormat="1" applyFont="1" applyFill="1" applyBorder="1" applyAlignment="1">
      <alignment vertical="center" wrapText="1"/>
    </xf>
    <xf numFmtId="3" fontId="28" fillId="0" borderId="47" xfId="0" applyNumberFormat="1" applyFont="1" applyFill="1" applyBorder="1" applyAlignment="1" quotePrefix="1">
      <alignment/>
    </xf>
    <xf numFmtId="3" fontId="28" fillId="0" borderId="44" xfId="0" applyNumberFormat="1" applyFont="1" applyFill="1" applyBorder="1" applyAlignment="1">
      <alignment/>
    </xf>
    <xf numFmtId="3" fontId="9" fillId="0" borderId="36" xfId="22" applyNumberFormat="1" applyFont="1" applyBorder="1">
      <alignment/>
      <protection/>
    </xf>
    <xf numFmtId="3" fontId="9" fillId="0" borderId="19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0" fontId="9" fillId="0" borderId="19" xfId="22" applyFont="1" applyBorder="1">
      <alignment/>
      <protection/>
    </xf>
    <xf numFmtId="3" fontId="10" fillId="0" borderId="19" xfId="15" applyNumberFormat="1" applyFont="1" applyBorder="1" applyAlignment="1" quotePrefix="1">
      <alignment horizontal="right"/>
    </xf>
    <xf numFmtId="0" fontId="25" fillId="0" borderId="65" xfId="0" applyFont="1" applyBorder="1" applyAlignment="1">
      <alignment/>
    </xf>
    <xf numFmtId="3" fontId="24" fillId="0" borderId="65" xfId="0" applyNumberFormat="1" applyFont="1" applyBorder="1" applyAlignment="1">
      <alignment/>
    </xf>
    <xf numFmtId="3" fontId="38" fillId="0" borderId="65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7" fillId="0" borderId="65" xfId="0" applyNumberFormat="1" applyFont="1" applyBorder="1" applyAlignment="1">
      <alignment/>
    </xf>
    <xf numFmtId="3" fontId="42" fillId="0" borderId="65" xfId="0" applyNumberFormat="1" applyFont="1" applyBorder="1" applyAlignment="1">
      <alignment/>
    </xf>
    <xf numFmtId="49" fontId="5" fillId="0" borderId="39" xfId="20" applyNumberFormat="1" applyFont="1" applyBorder="1" applyAlignment="1">
      <alignment horizontal="center"/>
      <protection/>
    </xf>
    <xf numFmtId="49" fontId="5" fillId="0" borderId="66" xfId="20" applyNumberFormat="1" applyFont="1" applyBorder="1" applyAlignment="1">
      <alignment horizontal="left"/>
      <protection/>
    </xf>
    <xf numFmtId="49" fontId="5" fillId="0" borderId="67" xfId="20" applyNumberFormat="1" applyFont="1" applyBorder="1" applyAlignment="1">
      <alignment horizontal="left"/>
      <protection/>
    </xf>
    <xf numFmtId="49" fontId="5" fillId="0" borderId="66" xfId="20" applyNumberFormat="1" applyFont="1" applyBorder="1">
      <alignment/>
      <protection/>
    </xf>
    <xf numFmtId="3" fontId="5" fillId="0" borderId="62" xfId="20" applyNumberFormat="1" applyFont="1" applyBorder="1" applyAlignment="1">
      <alignment horizontal="right"/>
      <protection/>
    </xf>
    <xf numFmtId="49" fontId="5" fillId="0" borderId="66" xfId="20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29" fillId="0" borderId="68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69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4" fillId="0" borderId="49" xfId="22" applyFont="1" applyBorder="1" applyAlignment="1">
      <alignment horizontal="center"/>
      <protection/>
    </xf>
    <xf numFmtId="0" fontId="1" fillId="0" borderId="70" xfId="22" applyFont="1" applyBorder="1" applyAlignment="1">
      <alignment horizontal="center"/>
      <protection/>
    </xf>
    <xf numFmtId="0" fontId="1" fillId="0" borderId="60" xfId="22" applyFont="1" applyBorder="1" applyAlignment="1">
      <alignment horizontal="center"/>
      <protection/>
    </xf>
    <xf numFmtId="0" fontId="4" fillId="0" borderId="49" xfId="22" applyFont="1" applyBorder="1" applyAlignment="1">
      <alignment horizontal="left"/>
      <protection/>
    </xf>
    <xf numFmtId="0" fontId="0" fillId="0" borderId="70" xfId="22" applyBorder="1" applyAlignment="1">
      <alignment horizontal="left"/>
      <protection/>
    </xf>
    <xf numFmtId="0" fontId="0" fillId="0" borderId="60" xfId="22" applyBorder="1" applyAlignment="1">
      <alignment horizontal="left"/>
      <protection/>
    </xf>
    <xf numFmtId="0" fontId="4" fillId="0" borderId="69" xfId="22" applyFont="1" applyBorder="1" applyAlignment="1">
      <alignment horizontal="center" wrapText="1"/>
      <protection/>
    </xf>
    <xf numFmtId="0" fontId="14" fillId="0" borderId="41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6" fontId="13" fillId="0" borderId="0" xfId="15" applyNumberFormat="1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166" fontId="7" fillId="0" borderId="1" xfId="15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44" xfId="20" applyNumberFormat="1" applyFont="1" applyBorder="1" applyAlignment="1">
      <alignment horizontal="left"/>
      <protection/>
    </xf>
    <xf numFmtId="49" fontId="5" fillId="0" borderId="50" xfId="20" applyNumberFormat="1" applyFont="1" applyBorder="1" applyAlignment="1">
      <alignment horizontal="left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7" fillId="0" borderId="26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27" xfId="20" applyNumberFormat="1" applyFont="1" applyBorder="1" applyAlignment="1">
      <alignment horizontal="center" vertical="center" wrapText="1"/>
      <protection/>
    </xf>
    <xf numFmtId="49" fontId="6" fillId="0" borderId="0" xfId="20" applyNumberFormat="1" applyFont="1" applyAlignment="1">
      <alignment horizontal="center"/>
      <protection/>
    </xf>
    <xf numFmtId="49" fontId="5" fillId="0" borderId="47" xfId="20" applyNumberFormat="1" applyFont="1" applyBorder="1" applyAlignment="1">
      <alignment horizontal="left"/>
      <protection/>
    </xf>
    <xf numFmtId="49" fontId="5" fillId="0" borderId="71" xfId="20" applyNumberFormat="1" applyFont="1" applyBorder="1" applyAlignment="1">
      <alignment horizontal="left"/>
      <protection/>
    </xf>
    <xf numFmtId="49" fontId="15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1" xfId="20" applyNumberFormat="1" applyFont="1" applyBorder="1" applyAlignment="1">
      <alignment horizontal="center" vertical="center" wrapText="1"/>
      <protection/>
    </xf>
    <xf numFmtId="49" fontId="6" fillId="0" borderId="19" xfId="20" applyNumberFormat="1" applyFont="1" applyBorder="1" applyAlignment="1">
      <alignment horizontal="center" vertical="center" wrapText="1"/>
      <protection/>
    </xf>
    <xf numFmtId="49" fontId="7" fillId="0" borderId="72" xfId="20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13" fillId="0" borderId="0" xfId="20" applyNumberFormat="1" applyFont="1" applyAlignment="1">
      <alignment horizontal="right"/>
      <protection/>
    </xf>
    <xf numFmtId="0" fontId="2" fillId="0" borderId="0" xfId="0" applyFont="1" applyAlignment="1">
      <alignment/>
    </xf>
    <xf numFmtId="0" fontId="7" fillId="2" borderId="49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166" fontId="46" fillId="0" borderId="16" xfId="15" applyNumberFormat="1" applyFont="1" applyBorder="1" applyAlignment="1">
      <alignment/>
    </xf>
    <xf numFmtId="166" fontId="47" fillId="0" borderId="17" xfId="15" applyNumberFormat="1" applyFont="1" applyBorder="1" applyAlignment="1">
      <alignment/>
    </xf>
    <xf numFmtId="3" fontId="47" fillId="0" borderId="17" xfId="20" applyNumberFormat="1" applyFont="1" applyBorder="1">
      <alignment/>
      <protection/>
    </xf>
    <xf numFmtId="3" fontId="47" fillId="0" borderId="16" xfId="20" applyNumberFormat="1" applyFont="1" applyBorder="1">
      <alignment/>
      <protection/>
    </xf>
    <xf numFmtId="3" fontId="48" fillId="0" borderId="21" xfId="15" applyNumberFormat="1" applyFont="1" applyBorder="1" applyAlignment="1">
      <alignment horizontal="right"/>
    </xf>
    <xf numFmtId="3" fontId="48" fillId="0" borderId="19" xfId="15" applyNumberFormat="1" applyFont="1" applyBorder="1" applyAlignment="1">
      <alignment horizontal="right"/>
    </xf>
    <xf numFmtId="3" fontId="49" fillId="0" borderId="21" xfId="15" applyNumberFormat="1" applyFont="1" applyBorder="1" applyAlignment="1">
      <alignment horizontal="right"/>
    </xf>
    <xf numFmtId="3" fontId="49" fillId="0" borderId="19" xfId="15" applyNumberFormat="1" applyFont="1" applyBorder="1" applyAlignment="1">
      <alignment horizontal="right"/>
    </xf>
    <xf numFmtId="3" fontId="50" fillId="0" borderId="21" xfId="0" applyNumberFormat="1" applyFont="1" applyBorder="1" applyAlignment="1">
      <alignment/>
    </xf>
    <xf numFmtId="3" fontId="50" fillId="0" borderId="19" xfId="0" applyNumberFormat="1" applyFont="1" applyBorder="1" applyAlignment="1">
      <alignment/>
    </xf>
    <xf numFmtId="3" fontId="51" fillId="0" borderId="19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3" fontId="52" fillId="0" borderId="1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7" fillId="0" borderId="21" xfId="0" applyFont="1" applyBorder="1" applyAlignment="1">
      <alignment/>
    </xf>
    <xf numFmtId="3" fontId="47" fillId="0" borderId="19" xfId="15" applyNumberFormat="1" applyFont="1" applyBorder="1" applyAlignment="1">
      <alignment horizontal="right"/>
    </xf>
    <xf numFmtId="3" fontId="47" fillId="0" borderId="19" xfId="15" applyNumberFormat="1" applyFont="1" applyBorder="1" applyAlignment="1">
      <alignment horizontal="right"/>
    </xf>
    <xf numFmtId="3" fontId="53" fillId="0" borderId="20" xfId="15" applyNumberFormat="1" applyFont="1" applyBorder="1" applyAlignment="1">
      <alignment/>
    </xf>
    <xf numFmtId="3" fontId="54" fillId="0" borderId="20" xfId="15" applyNumberFormat="1" applyFont="1" applyBorder="1" applyAlignment="1">
      <alignment/>
    </xf>
    <xf numFmtId="3" fontId="53" fillId="0" borderId="44" xfId="0" applyNumberFormat="1" applyFont="1" applyBorder="1" applyAlignment="1">
      <alignment/>
    </xf>
    <xf numFmtId="3" fontId="55" fillId="0" borderId="44" xfId="0" applyNumberFormat="1" applyFont="1" applyBorder="1" applyAlignment="1">
      <alignment/>
    </xf>
    <xf numFmtId="3" fontId="53" fillId="0" borderId="44" xfId="0" applyNumberFormat="1" applyFont="1" applyFill="1" applyBorder="1" applyAlignment="1">
      <alignment/>
    </xf>
    <xf numFmtId="3" fontId="49" fillId="0" borderId="19" xfId="15" applyNumberFormat="1" applyFont="1" applyFill="1" applyBorder="1" applyAlignment="1">
      <alignment vertical="center" wrapText="1"/>
    </xf>
    <xf numFmtId="3" fontId="48" fillId="0" borderId="19" xfId="15" applyNumberFormat="1" applyFont="1" applyBorder="1" applyAlignment="1">
      <alignment vertical="center" wrapText="1"/>
    </xf>
    <xf numFmtId="3" fontId="48" fillId="0" borderId="19" xfId="15" applyNumberFormat="1" applyFont="1" applyBorder="1" applyAlignment="1">
      <alignment/>
    </xf>
    <xf numFmtId="3" fontId="48" fillId="0" borderId="5" xfId="15" applyNumberFormat="1" applyFont="1" applyBorder="1" applyAlignment="1">
      <alignment vertical="center"/>
    </xf>
    <xf numFmtId="3" fontId="48" fillId="0" borderId="19" xfId="15" applyNumberFormat="1" applyFont="1" applyBorder="1" applyAlignment="1">
      <alignment/>
    </xf>
    <xf numFmtId="1" fontId="56" fillId="0" borderId="0" xfId="0" applyNumberFormat="1" applyFont="1" applyAlignment="1">
      <alignment horizontal="centerContinuous"/>
    </xf>
    <xf numFmtId="3" fontId="45" fillId="0" borderId="19" xfId="15" applyNumberFormat="1" applyFont="1" applyBorder="1" applyAlignment="1">
      <alignment/>
    </xf>
    <xf numFmtId="3" fontId="45" fillId="0" borderId="19" xfId="15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0" fontId="23" fillId="0" borderId="9" xfId="0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9" xfId="0" applyNumberFormat="1" applyFont="1" applyBorder="1" applyAlignment="1">
      <alignment/>
    </xf>
    <xf numFmtId="3" fontId="23" fillId="0" borderId="7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/>
  <dimension ref="A1:I41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7"/>
      <c r="D1" s="52" t="s">
        <v>425</v>
      </c>
    </row>
    <row r="2" spans="3:4" ht="12.75">
      <c r="C2" s="57"/>
      <c r="D2" s="52"/>
    </row>
    <row r="3" spans="1:4" ht="19.5">
      <c r="A3" s="4" t="s">
        <v>377</v>
      </c>
      <c r="B3" s="2"/>
      <c r="C3" s="2"/>
      <c r="D3" s="2"/>
    </row>
    <row r="4" spans="1:4" ht="19.5">
      <c r="A4" s="4" t="s">
        <v>111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5" t="s">
        <v>109</v>
      </c>
    </row>
    <row r="7" spans="1:9" ht="13.5" customHeight="1">
      <c r="A7" s="445" t="s">
        <v>1</v>
      </c>
      <c r="B7" s="447" t="s">
        <v>378</v>
      </c>
      <c r="C7" s="445" t="s">
        <v>1</v>
      </c>
      <c r="D7" s="447" t="s">
        <v>378</v>
      </c>
      <c r="H7" s="7"/>
      <c r="I7" s="7"/>
    </row>
    <row r="8" spans="1:9" ht="13.5" customHeight="1" thickBot="1">
      <c r="A8" s="446"/>
      <c r="B8" s="448"/>
      <c r="C8" s="446"/>
      <c r="D8" s="448"/>
      <c r="H8" s="7"/>
      <c r="I8" s="7"/>
    </row>
    <row r="9" spans="1:9" ht="13.5" customHeight="1">
      <c r="A9" s="188" t="s">
        <v>105</v>
      </c>
      <c r="B9" s="423">
        <v>308917</v>
      </c>
      <c r="C9" s="188" t="s">
        <v>2</v>
      </c>
      <c r="D9" s="194"/>
      <c r="H9" s="7"/>
      <c r="I9" s="7"/>
    </row>
    <row r="10" spans="1:9" ht="13.5" customHeight="1">
      <c r="A10" s="189" t="s">
        <v>303</v>
      </c>
      <c r="B10" s="195">
        <v>10000</v>
      </c>
      <c r="C10" s="189" t="s">
        <v>12</v>
      </c>
      <c r="D10" s="513">
        <v>1464955</v>
      </c>
      <c r="H10" s="7"/>
      <c r="I10" s="7"/>
    </row>
    <row r="11" spans="1:9" ht="13.5" customHeight="1">
      <c r="A11" s="190"/>
      <c r="B11" s="197"/>
      <c r="C11" s="189" t="s">
        <v>106</v>
      </c>
      <c r="D11" s="196">
        <v>11008</v>
      </c>
      <c r="H11" s="7"/>
      <c r="I11" s="7"/>
    </row>
    <row r="12" spans="1:9" ht="13.5" customHeight="1">
      <c r="A12" s="190" t="s">
        <v>3</v>
      </c>
      <c r="B12" s="195"/>
      <c r="C12" s="189" t="s">
        <v>107</v>
      </c>
      <c r="D12" s="196">
        <v>15326</v>
      </c>
      <c r="H12" s="7"/>
      <c r="I12" s="7"/>
    </row>
    <row r="13" spans="1:9" ht="13.5" customHeight="1">
      <c r="A13" s="190" t="s">
        <v>4</v>
      </c>
      <c r="B13" s="195"/>
      <c r="C13" s="189"/>
      <c r="D13" s="196"/>
      <c r="H13" s="7"/>
      <c r="I13" s="7"/>
    </row>
    <row r="14" spans="1:9" ht="13.5" customHeight="1">
      <c r="A14" s="189" t="s">
        <v>5</v>
      </c>
      <c r="B14" s="293">
        <v>40110</v>
      </c>
      <c r="C14" s="189"/>
      <c r="D14" s="198"/>
      <c r="H14" s="17"/>
      <c r="I14" s="17"/>
    </row>
    <row r="15" spans="1:9" ht="13.5" customHeight="1">
      <c r="A15" s="189" t="s">
        <v>6</v>
      </c>
      <c r="B15" s="293">
        <f>SUM(B16:B19)</f>
        <v>790532</v>
      </c>
      <c r="C15" s="190" t="s">
        <v>137</v>
      </c>
      <c r="D15" s="198">
        <f>SUM(D10:D14)</f>
        <v>1491289</v>
      </c>
      <c r="H15" s="17"/>
      <c r="I15" s="17"/>
    </row>
    <row r="16" spans="1:9" ht="13.5" customHeight="1">
      <c r="A16" s="191" t="s">
        <v>118</v>
      </c>
      <c r="B16" s="292">
        <v>50360</v>
      </c>
      <c r="C16" s="192"/>
      <c r="D16" s="200"/>
      <c r="H16" s="17"/>
      <c r="I16" s="17"/>
    </row>
    <row r="17" spans="1:9" ht="13.5" customHeight="1">
      <c r="A17" s="191" t="s">
        <v>7</v>
      </c>
      <c r="B17" s="517">
        <v>186779</v>
      </c>
      <c r="C17" s="192"/>
      <c r="D17" s="201"/>
      <c r="H17" s="17"/>
      <c r="I17" s="17"/>
    </row>
    <row r="18" spans="1:9" ht="13.5" customHeight="1">
      <c r="A18" s="191" t="s">
        <v>270</v>
      </c>
      <c r="B18" s="292">
        <v>483393</v>
      </c>
      <c r="C18" s="192"/>
      <c r="D18" s="200"/>
      <c r="H18" s="17"/>
      <c r="I18" s="17"/>
    </row>
    <row r="19" spans="1:9" ht="13.5" customHeight="1">
      <c r="A19" s="192" t="s">
        <v>8</v>
      </c>
      <c r="B19" s="292">
        <v>70000</v>
      </c>
      <c r="C19" s="190" t="s">
        <v>10</v>
      </c>
      <c r="D19" s="196"/>
      <c r="H19" s="18"/>
      <c r="I19" s="18"/>
    </row>
    <row r="20" spans="1:9" ht="13.5" customHeight="1">
      <c r="A20" s="190" t="s">
        <v>140</v>
      </c>
      <c r="B20" s="197"/>
      <c r="C20" s="189" t="s">
        <v>12</v>
      </c>
      <c r="D20" s="513">
        <v>587327</v>
      </c>
      <c r="H20" s="7"/>
      <c r="I20" s="7"/>
    </row>
    <row r="21" spans="1:9" ht="13.5" customHeight="1">
      <c r="A21" s="189" t="s">
        <v>141</v>
      </c>
      <c r="B21" s="293">
        <v>33200</v>
      </c>
      <c r="C21" s="189" t="s">
        <v>13</v>
      </c>
      <c r="D21" s="513">
        <v>207082</v>
      </c>
      <c r="H21" s="17"/>
      <c r="I21" s="17"/>
    </row>
    <row r="22" spans="1:9" ht="13.5" customHeight="1">
      <c r="A22" s="190" t="s">
        <v>142</v>
      </c>
      <c r="B22" s="199"/>
      <c r="C22" s="189" t="s">
        <v>143</v>
      </c>
      <c r="D22" s="200">
        <v>379886</v>
      </c>
      <c r="H22" s="17"/>
      <c r="I22" s="17"/>
    </row>
    <row r="23" spans="1:9" ht="13.5" customHeight="1">
      <c r="A23" s="192" t="s">
        <v>11</v>
      </c>
      <c r="B23" s="517">
        <v>1041102</v>
      </c>
      <c r="C23" s="189" t="s">
        <v>14</v>
      </c>
      <c r="D23" s="200">
        <v>703100</v>
      </c>
      <c r="H23" s="17"/>
      <c r="I23" s="17"/>
    </row>
    <row r="24" spans="1:9" ht="13.5" customHeight="1">
      <c r="A24" s="192" t="s">
        <v>146</v>
      </c>
      <c r="B24" s="517">
        <v>106094</v>
      </c>
      <c r="C24" s="189" t="s">
        <v>417</v>
      </c>
      <c r="D24" s="196">
        <v>429221</v>
      </c>
      <c r="H24" s="17"/>
      <c r="I24" s="17"/>
    </row>
    <row r="25" spans="1:9" ht="13.5" customHeight="1">
      <c r="A25" s="192" t="s">
        <v>147</v>
      </c>
      <c r="B25" s="517">
        <v>413160</v>
      </c>
      <c r="C25" s="189" t="s">
        <v>149</v>
      </c>
      <c r="D25" s="514">
        <f>SUM(D26:D27)</f>
        <v>26836</v>
      </c>
      <c r="H25" s="17"/>
      <c r="I25" s="17"/>
    </row>
    <row r="26" spans="1:9" ht="13.5" customHeight="1">
      <c r="A26" s="190" t="s">
        <v>139</v>
      </c>
      <c r="B26" s="197">
        <f>SUM(B23:B25)</f>
        <v>1560356</v>
      </c>
      <c r="C26" s="191" t="s">
        <v>104</v>
      </c>
      <c r="D26" s="513">
        <v>5122</v>
      </c>
      <c r="H26" s="18"/>
      <c r="I26" s="18"/>
    </row>
    <row r="27" spans="1:9" ht="13.5" customHeight="1">
      <c r="A27" s="189" t="s">
        <v>418</v>
      </c>
      <c r="B27" s="424">
        <v>429221</v>
      </c>
      <c r="C27" s="191" t="s">
        <v>102</v>
      </c>
      <c r="D27" s="513">
        <v>21714</v>
      </c>
      <c r="H27" s="18"/>
      <c r="I27" s="18"/>
    </row>
    <row r="28" spans="1:9" ht="13.5" customHeight="1">
      <c r="A28" s="189" t="s">
        <v>302</v>
      </c>
      <c r="B28" s="197">
        <v>146233</v>
      </c>
      <c r="C28" s="189"/>
      <c r="D28" s="200"/>
      <c r="H28" s="18"/>
      <c r="I28" s="18"/>
    </row>
    <row r="29" spans="1:9" ht="13.5" customHeight="1">
      <c r="A29" s="189" t="s">
        <v>15</v>
      </c>
      <c r="B29" s="515">
        <v>483759</v>
      </c>
      <c r="C29" s="189"/>
      <c r="D29" s="196"/>
      <c r="H29" s="17"/>
      <c r="I29" s="17"/>
    </row>
    <row r="30" spans="1:9" ht="13.5" customHeight="1" thickBot="1">
      <c r="A30" s="189" t="s">
        <v>108</v>
      </c>
      <c r="B30" s="516">
        <v>32413</v>
      </c>
      <c r="C30" s="189"/>
      <c r="D30" s="196"/>
      <c r="H30" s="8"/>
      <c r="I30" s="18"/>
    </row>
    <row r="31" spans="1:9" ht="13.5" customHeight="1">
      <c r="A31" s="188" t="s">
        <v>148</v>
      </c>
      <c r="B31" s="202">
        <f>B14+B15+B21+B26+B27+B28+B29+B30</f>
        <v>3515824</v>
      </c>
      <c r="C31" s="188" t="s">
        <v>138</v>
      </c>
      <c r="D31" s="194">
        <f>SUM(D19:D25,D29:D30)</f>
        <v>2333452</v>
      </c>
      <c r="H31" s="7"/>
      <c r="I31" s="8"/>
    </row>
    <row r="32" spans="1:9" ht="18.75" customHeight="1" thickBot="1">
      <c r="A32" s="193" t="s">
        <v>144</v>
      </c>
      <c r="B32" s="203">
        <f>SUM(B9,B31)</f>
        <v>3824741</v>
      </c>
      <c r="C32" s="193" t="s">
        <v>145</v>
      </c>
      <c r="D32" s="204">
        <f>SUM(D15,D31)</f>
        <v>3824741</v>
      </c>
      <c r="H32" s="7"/>
      <c r="I32" s="8"/>
    </row>
    <row r="33" spans="1:9" ht="12.75">
      <c r="A33" s="113"/>
      <c r="B33" s="113"/>
      <c r="C33" s="113"/>
      <c r="D33" s="113"/>
      <c r="H33" s="6"/>
      <c r="I33" s="6"/>
    </row>
    <row r="34" spans="2:9" ht="12.75">
      <c r="B34" s="21"/>
      <c r="C34" s="21"/>
      <c r="D34" s="21"/>
      <c r="H34" s="6"/>
      <c r="I34" s="6"/>
    </row>
    <row r="35" spans="2:9" ht="12.75">
      <c r="B35" s="21"/>
      <c r="C35" s="21"/>
      <c r="D35" s="21"/>
      <c r="H35" s="6"/>
      <c r="I35" s="6"/>
    </row>
    <row r="36" spans="2:9" ht="12.75">
      <c r="B36" s="21"/>
      <c r="C36" s="21"/>
      <c r="D36" s="21"/>
      <c r="H36" s="6"/>
      <c r="I36" s="6"/>
    </row>
    <row r="37" spans="2:9" ht="12.75">
      <c r="B37" s="21"/>
      <c r="C37" s="21"/>
      <c r="D37" s="21"/>
      <c r="H37" s="6"/>
      <c r="I37" s="6"/>
    </row>
    <row r="38" spans="2:4" ht="12.75">
      <c r="B38" s="21"/>
      <c r="C38" s="21"/>
      <c r="D38" s="21"/>
    </row>
    <row r="39" spans="2:4" ht="12.75">
      <c r="B39" s="21"/>
      <c r="C39" s="21"/>
      <c r="D39" s="21"/>
    </row>
    <row r="40" spans="2:4" ht="12.75">
      <c r="B40" s="21"/>
      <c r="C40" s="21"/>
      <c r="D40" s="21"/>
    </row>
    <row r="41" spans="2:4" ht="12.75">
      <c r="B41" s="21"/>
      <c r="C41" s="21"/>
      <c r="D41" s="21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8"/>
  <dimension ref="A1:O23"/>
  <sheetViews>
    <sheetView workbookViewId="0" topLeftCell="A1">
      <selection activeCell="J25" sqref="J25"/>
    </sheetView>
  </sheetViews>
  <sheetFormatPr defaultColWidth="9.140625" defaultRowHeight="12.75"/>
  <cols>
    <col min="1" max="1" width="21.140625" style="207" customWidth="1"/>
    <col min="2" max="2" width="6.8515625" style="207" customWidth="1"/>
    <col min="3" max="3" width="7.57421875" style="207" customWidth="1"/>
    <col min="4" max="4" width="8.28125" style="207" customWidth="1"/>
    <col min="5" max="5" width="9.140625" style="207" customWidth="1"/>
    <col min="6" max="6" width="9.28125" style="207" customWidth="1"/>
    <col min="7" max="7" width="8.8515625" style="207" customWidth="1"/>
    <col min="8" max="8" width="8.28125" style="207" customWidth="1"/>
    <col min="9" max="9" width="7.421875" style="207" bestFit="1" customWidth="1"/>
    <col min="10" max="10" width="8.421875" style="207" customWidth="1"/>
    <col min="11" max="11" width="6.421875" style="207" customWidth="1"/>
    <col min="12" max="14" width="8.8515625" style="207" bestFit="1" customWidth="1"/>
    <col min="15" max="15" width="9.57421875" style="207" customWidth="1"/>
    <col min="16" max="16384" width="9.140625" style="207" customWidth="1"/>
  </cols>
  <sheetData>
    <row r="1" spans="1:15" ht="12.75">
      <c r="A1" s="206"/>
      <c r="B1" s="206"/>
      <c r="C1" s="206"/>
      <c r="D1" s="206"/>
      <c r="E1" s="206"/>
      <c r="F1" s="206"/>
      <c r="G1" s="206"/>
      <c r="H1" s="206"/>
      <c r="J1" s="208"/>
      <c r="K1" s="208"/>
      <c r="L1" s="29" t="s">
        <v>403</v>
      </c>
      <c r="M1" s="29"/>
      <c r="N1" s="29"/>
      <c r="O1" s="29"/>
    </row>
    <row r="2" spans="1:15" ht="12.75">
      <c r="A2" s="206"/>
      <c r="B2" s="206"/>
      <c r="C2" s="206"/>
      <c r="D2" s="206"/>
      <c r="E2" s="206"/>
      <c r="F2" s="206"/>
      <c r="G2" s="206"/>
      <c r="H2" s="206"/>
      <c r="I2" s="209"/>
      <c r="J2" s="209"/>
      <c r="K2" s="209"/>
      <c r="L2" s="325" t="s">
        <v>426</v>
      </c>
      <c r="M2" s="24"/>
      <c r="N2" s="24"/>
      <c r="O2" s="24"/>
    </row>
    <row r="3" spans="1:15" ht="12.75">
      <c r="A3" s="206"/>
      <c r="B3" s="206"/>
      <c r="C3" s="206"/>
      <c r="D3" s="206"/>
      <c r="E3" s="206"/>
      <c r="F3" s="206"/>
      <c r="G3" s="206"/>
      <c r="H3" s="206"/>
      <c r="I3" s="209"/>
      <c r="J3" s="209"/>
      <c r="K3" s="209"/>
      <c r="L3" s="209"/>
      <c r="M3" s="209"/>
      <c r="N3" s="209"/>
      <c r="O3" s="210"/>
    </row>
    <row r="4" spans="1:15" ht="19.5">
      <c r="A4" s="211" t="s">
        <v>150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19.5">
      <c r="A5" s="211" t="s">
        <v>379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13.5" thickBot="1">
      <c r="A6" s="206"/>
      <c r="B6" s="212"/>
      <c r="C6" s="212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13" t="s">
        <v>0</v>
      </c>
    </row>
    <row r="7" spans="1:15" ht="15.75" customHeight="1" thickBot="1">
      <c r="A7" s="214"/>
      <c r="B7" s="215" t="s">
        <v>151</v>
      </c>
      <c r="C7" s="455" t="s">
        <v>375</v>
      </c>
      <c r="D7" s="452" t="s">
        <v>152</v>
      </c>
      <c r="E7" s="453"/>
      <c r="F7" s="454"/>
      <c r="G7" s="452" t="s">
        <v>153</v>
      </c>
      <c r="H7" s="453"/>
      <c r="I7" s="453"/>
      <c r="J7" s="453"/>
      <c r="K7" s="453"/>
      <c r="L7" s="454"/>
      <c r="M7" s="449" t="s">
        <v>298</v>
      </c>
      <c r="N7" s="450"/>
      <c r="O7" s="451"/>
    </row>
    <row r="8" spans="1:15" ht="15.75" customHeight="1">
      <c r="A8" s="216" t="s">
        <v>154</v>
      </c>
      <c r="B8" s="217" t="s">
        <v>155</v>
      </c>
      <c r="C8" s="456"/>
      <c r="D8" s="218" t="s">
        <v>406</v>
      </c>
      <c r="E8" s="219" t="s">
        <v>156</v>
      </c>
      <c r="F8" s="220" t="s">
        <v>157</v>
      </c>
      <c r="G8" s="218" t="s">
        <v>158</v>
      </c>
      <c r="H8" s="219" t="s">
        <v>159</v>
      </c>
      <c r="I8" s="219" t="s">
        <v>160</v>
      </c>
      <c r="J8" s="221" t="s">
        <v>161</v>
      </c>
      <c r="K8" s="221" t="s">
        <v>20</v>
      </c>
      <c r="L8" s="220" t="s">
        <v>157</v>
      </c>
      <c r="M8" s="222" t="s">
        <v>162</v>
      </c>
      <c r="N8" s="221" t="s">
        <v>163</v>
      </c>
      <c r="O8" s="220" t="s">
        <v>164</v>
      </c>
    </row>
    <row r="9" spans="1:15" ht="15.75" customHeight="1" thickBot="1">
      <c r="A9" s="238" t="s">
        <v>165</v>
      </c>
      <c r="B9" s="239" t="s">
        <v>166</v>
      </c>
      <c r="C9" s="240"/>
      <c r="D9" s="241" t="s">
        <v>167</v>
      </c>
      <c r="E9" s="242" t="s">
        <v>168</v>
      </c>
      <c r="F9" s="243" t="s">
        <v>169</v>
      </c>
      <c r="G9" s="241" t="s">
        <v>170</v>
      </c>
      <c r="H9" s="242" t="s">
        <v>171</v>
      </c>
      <c r="I9" s="242" t="s">
        <v>29</v>
      </c>
      <c r="J9" s="244" t="s">
        <v>172</v>
      </c>
      <c r="K9" s="244" t="s">
        <v>29</v>
      </c>
      <c r="L9" s="243" t="s">
        <v>173</v>
      </c>
      <c r="M9" s="245" t="s">
        <v>174</v>
      </c>
      <c r="N9" s="244" t="s">
        <v>174</v>
      </c>
      <c r="O9" s="243" t="s">
        <v>175</v>
      </c>
    </row>
    <row r="10" spans="1:15" s="223" customFormat="1" ht="18" customHeight="1">
      <c r="A10" s="224" t="s">
        <v>176</v>
      </c>
      <c r="B10" s="246"/>
      <c r="C10" s="358">
        <v>65</v>
      </c>
      <c r="D10" s="324">
        <v>96488</v>
      </c>
      <c r="E10" s="359">
        <f aca="true" t="shared" si="0" ref="E10:E17">M10</f>
        <v>215765</v>
      </c>
      <c r="F10" s="360">
        <f>SUM(D10:E10)</f>
        <v>312253</v>
      </c>
      <c r="G10" s="425">
        <v>82928</v>
      </c>
      <c r="H10" s="324">
        <v>22267</v>
      </c>
      <c r="I10" s="324">
        <v>207058</v>
      </c>
      <c r="J10" s="324"/>
      <c r="K10" s="324"/>
      <c r="L10" s="360">
        <f aca="true" t="shared" si="1" ref="L10:L17">SUM(G10:K10)</f>
        <v>312253</v>
      </c>
      <c r="M10" s="361">
        <f aca="true" t="shared" si="2" ref="M10:M17">L10-D10</f>
        <v>215765</v>
      </c>
      <c r="N10" s="362">
        <v>64452</v>
      </c>
      <c r="O10" s="363">
        <f aca="true" t="shared" si="3" ref="O10:O17">M10-N10</f>
        <v>151313</v>
      </c>
    </row>
    <row r="11" spans="1:15" s="223" customFormat="1" ht="18" customHeight="1">
      <c r="A11" s="224" t="s">
        <v>380</v>
      </c>
      <c r="B11" s="246"/>
      <c r="C11" s="358"/>
      <c r="D11" s="359">
        <v>117073</v>
      </c>
      <c r="E11" s="359">
        <f t="shared" si="0"/>
        <v>63183</v>
      </c>
      <c r="F11" s="360">
        <v>180256</v>
      </c>
      <c r="G11" s="361">
        <v>131374</v>
      </c>
      <c r="H11" s="359">
        <v>17735</v>
      </c>
      <c r="I11" s="359">
        <v>31147</v>
      </c>
      <c r="J11" s="324"/>
      <c r="K11" s="324"/>
      <c r="L11" s="360">
        <f t="shared" si="1"/>
        <v>180256</v>
      </c>
      <c r="M11" s="361">
        <f t="shared" si="2"/>
        <v>63183</v>
      </c>
      <c r="N11" s="362"/>
      <c r="O11" s="363">
        <f t="shared" si="3"/>
        <v>63183</v>
      </c>
    </row>
    <row r="12" spans="1:15" s="230" customFormat="1" ht="18" customHeight="1">
      <c r="A12" s="225" t="s">
        <v>114</v>
      </c>
      <c r="B12" s="248">
        <v>394</v>
      </c>
      <c r="C12" s="326">
        <v>49</v>
      </c>
      <c r="D12" s="426">
        <v>8152</v>
      </c>
      <c r="E12" s="359">
        <f t="shared" si="0"/>
        <v>141239</v>
      </c>
      <c r="F12" s="227">
        <f aca="true" t="shared" si="4" ref="F12:F17">SUM(D12:E12)</f>
        <v>149391</v>
      </c>
      <c r="G12" s="500">
        <v>98136</v>
      </c>
      <c r="H12" s="501">
        <v>26236</v>
      </c>
      <c r="I12" s="226">
        <v>25019</v>
      </c>
      <c r="J12" s="228"/>
      <c r="K12" s="228"/>
      <c r="L12" s="227">
        <f t="shared" si="1"/>
        <v>149391</v>
      </c>
      <c r="M12" s="361">
        <f t="shared" si="2"/>
        <v>141239</v>
      </c>
      <c r="N12" s="322">
        <v>75932</v>
      </c>
      <c r="O12" s="229">
        <f t="shared" si="3"/>
        <v>65307</v>
      </c>
    </row>
    <row r="13" spans="1:15" s="230" customFormat="1" ht="18" customHeight="1">
      <c r="A13" s="225" t="s">
        <v>177</v>
      </c>
      <c r="B13" s="248">
        <v>978</v>
      </c>
      <c r="C13" s="326">
        <v>11.5</v>
      </c>
      <c r="D13" s="426">
        <v>3160</v>
      </c>
      <c r="E13" s="359">
        <f t="shared" si="0"/>
        <v>33483</v>
      </c>
      <c r="F13" s="227">
        <f t="shared" si="4"/>
        <v>36643</v>
      </c>
      <c r="G13" s="427">
        <v>26234</v>
      </c>
      <c r="H13" s="226">
        <v>6968</v>
      </c>
      <c r="I13" s="228">
        <v>3441</v>
      </c>
      <c r="J13" s="228"/>
      <c r="K13" s="228"/>
      <c r="L13" s="227">
        <f t="shared" si="1"/>
        <v>36643</v>
      </c>
      <c r="M13" s="361">
        <f t="shared" si="2"/>
        <v>33483</v>
      </c>
      <c r="N13" s="322">
        <v>30476</v>
      </c>
      <c r="O13" s="229">
        <f t="shared" si="3"/>
        <v>3007</v>
      </c>
    </row>
    <row r="14" spans="1:15" ht="18" customHeight="1">
      <c r="A14" s="225" t="s">
        <v>178</v>
      </c>
      <c r="B14" s="249">
        <v>897</v>
      </c>
      <c r="C14" s="330">
        <v>95</v>
      </c>
      <c r="D14" s="226">
        <v>23551</v>
      </c>
      <c r="E14" s="359">
        <f t="shared" si="0"/>
        <v>315369</v>
      </c>
      <c r="F14" s="227">
        <f t="shared" si="4"/>
        <v>338920</v>
      </c>
      <c r="G14" s="500">
        <v>216807</v>
      </c>
      <c r="H14" s="501">
        <v>57758</v>
      </c>
      <c r="I14" s="226">
        <v>57442</v>
      </c>
      <c r="J14" s="226">
        <v>6913</v>
      </c>
      <c r="K14" s="226"/>
      <c r="L14" s="227">
        <f t="shared" si="1"/>
        <v>338920</v>
      </c>
      <c r="M14" s="361">
        <f t="shared" si="2"/>
        <v>315369</v>
      </c>
      <c r="N14" s="323">
        <v>180252</v>
      </c>
      <c r="O14" s="229">
        <f t="shared" si="3"/>
        <v>135117</v>
      </c>
    </row>
    <row r="15" spans="1:15" ht="18" customHeight="1">
      <c r="A15" s="231" t="s">
        <v>299</v>
      </c>
      <c r="B15" s="249">
        <v>1058</v>
      </c>
      <c r="C15" s="330">
        <v>107</v>
      </c>
      <c r="D15" s="226">
        <v>48820</v>
      </c>
      <c r="E15" s="359">
        <f t="shared" si="0"/>
        <v>347575</v>
      </c>
      <c r="F15" s="227">
        <f t="shared" si="4"/>
        <v>396395</v>
      </c>
      <c r="G15" s="500">
        <v>231009</v>
      </c>
      <c r="H15" s="501">
        <v>60548</v>
      </c>
      <c r="I15" s="226">
        <v>85417</v>
      </c>
      <c r="J15" s="226">
        <v>8413</v>
      </c>
      <c r="K15" s="226">
        <v>11008</v>
      </c>
      <c r="L15" s="227">
        <f t="shared" si="1"/>
        <v>396395</v>
      </c>
      <c r="M15" s="361">
        <f t="shared" si="2"/>
        <v>347575</v>
      </c>
      <c r="N15" s="323">
        <v>343997</v>
      </c>
      <c r="O15" s="229">
        <f t="shared" si="3"/>
        <v>3578</v>
      </c>
    </row>
    <row r="16" spans="1:15" s="223" customFormat="1" ht="18" customHeight="1">
      <c r="A16" s="231" t="s">
        <v>179</v>
      </c>
      <c r="B16" s="249"/>
      <c r="C16" s="330">
        <v>9.5</v>
      </c>
      <c r="D16" s="428">
        <v>10963</v>
      </c>
      <c r="E16" s="359">
        <f t="shared" si="0"/>
        <v>45102</v>
      </c>
      <c r="F16" s="227">
        <f t="shared" si="4"/>
        <v>56065</v>
      </c>
      <c r="G16" s="427">
        <v>22535</v>
      </c>
      <c r="H16" s="226">
        <v>5383</v>
      </c>
      <c r="I16" s="226">
        <v>28147</v>
      </c>
      <c r="J16" s="226"/>
      <c r="K16" s="226"/>
      <c r="L16" s="227">
        <f t="shared" si="1"/>
        <v>56065</v>
      </c>
      <c r="M16" s="361">
        <f t="shared" si="2"/>
        <v>45102</v>
      </c>
      <c r="N16" s="226"/>
      <c r="O16" s="229">
        <f t="shared" si="3"/>
        <v>45102</v>
      </c>
    </row>
    <row r="17" spans="1:15" s="230" customFormat="1" ht="18" customHeight="1">
      <c r="A17" s="232" t="s">
        <v>180</v>
      </c>
      <c r="B17" s="248">
        <v>131</v>
      </c>
      <c r="C17" s="330">
        <v>7.5</v>
      </c>
      <c r="D17" s="429">
        <v>710</v>
      </c>
      <c r="E17" s="359">
        <f t="shared" si="0"/>
        <v>20656</v>
      </c>
      <c r="F17" s="227">
        <f t="shared" si="4"/>
        <v>21366</v>
      </c>
      <c r="G17" s="502">
        <v>15014</v>
      </c>
      <c r="H17" s="503">
        <v>3840</v>
      </c>
      <c r="I17" s="503">
        <v>2512</v>
      </c>
      <c r="J17" s="228"/>
      <c r="K17" s="228"/>
      <c r="L17" s="227">
        <f t="shared" si="1"/>
        <v>21366</v>
      </c>
      <c r="M17" s="361">
        <f t="shared" si="2"/>
        <v>20656</v>
      </c>
      <c r="N17" s="322">
        <v>16683</v>
      </c>
      <c r="O17" s="229">
        <f t="shared" si="3"/>
        <v>3973</v>
      </c>
    </row>
    <row r="18" spans="1:15" ht="18" customHeight="1">
      <c r="A18" s="237" t="s">
        <v>182</v>
      </c>
      <c r="B18" s="250">
        <f aca="true" t="shared" si="5" ref="B18:O18">SUM(B10:B17)</f>
        <v>3458</v>
      </c>
      <c r="C18" s="247">
        <f t="shared" si="5"/>
        <v>344.5</v>
      </c>
      <c r="D18" s="234">
        <f t="shared" si="5"/>
        <v>308917</v>
      </c>
      <c r="E18" s="234">
        <f t="shared" si="5"/>
        <v>1182372</v>
      </c>
      <c r="F18" s="235">
        <f t="shared" si="5"/>
        <v>1491289</v>
      </c>
      <c r="G18" s="233">
        <f t="shared" si="5"/>
        <v>824037</v>
      </c>
      <c r="H18" s="234">
        <f t="shared" si="5"/>
        <v>200735</v>
      </c>
      <c r="I18" s="234">
        <f t="shared" si="5"/>
        <v>440183</v>
      </c>
      <c r="J18" s="234">
        <f t="shared" si="5"/>
        <v>15326</v>
      </c>
      <c r="K18" s="234">
        <f t="shared" si="5"/>
        <v>11008</v>
      </c>
      <c r="L18" s="235">
        <f t="shared" si="5"/>
        <v>1491289</v>
      </c>
      <c r="M18" s="233">
        <f t="shared" si="5"/>
        <v>1182372</v>
      </c>
      <c r="N18" s="234">
        <f t="shared" si="5"/>
        <v>711792</v>
      </c>
      <c r="O18" s="235">
        <f t="shared" si="5"/>
        <v>470580</v>
      </c>
    </row>
    <row r="19" spans="1:15" s="206" customFormat="1" ht="13.5" thickBot="1">
      <c r="A19" s="252" t="s">
        <v>181</v>
      </c>
      <c r="B19" s="364"/>
      <c r="C19" s="365">
        <v>66</v>
      </c>
      <c r="D19" s="366"/>
      <c r="E19" s="366">
        <f>L19-D19</f>
        <v>0</v>
      </c>
      <c r="F19" s="367">
        <f>SUM(D19:E19)</f>
        <v>0</v>
      </c>
      <c r="G19" s="368"/>
      <c r="H19" s="366"/>
      <c r="I19" s="366"/>
      <c r="J19" s="366"/>
      <c r="K19" s="366"/>
      <c r="L19" s="369"/>
      <c r="M19" s="368"/>
      <c r="N19" s="366"/>
      <c r="O19" s="367"/>
    </row>
    <row r="20" spans="1:15" s="206" customFormat="1" ht="13.5" thickBot="1">
      <c r="A20" s="254" t="s">
        <v>184</v>
      </c>
      <c r="B20" s="370">
        <f aca="true" t="shared" si="6" ref="B20:O20">SUM(B18:B19)</f>
        <v>3458</v>
      </c>
      <c r="C20" s="371">
        <f t="shared" si="6"/>
        <v>410.5</v>
      </c>
      <c r="D20" s="372">
        <f t="shared" si="6"/>
        <v>308917</v>
      </c>
      <c r="E20" s="372">
        <f t="shared" si="6"/>
        <v>1182372</v>
      </c>
      <c r="F20" s="373">
        <f t="shared" si="6"/>
        <v>1491289</v>
      </c>
      <c r="G20" s="370">
        <f t="shared" si="6"/>
        <v>824037</v>
      </c>
      <c r="H20" s="372">
        <f t="shared" si="6"/>
        <v>200735</v>
      </c>
      <c r="I20" s="372">
        <f t="shared" si="6"/>
        <v>440183</v>
      </c>
      <c r="J20" s="372">
        <f t="shared" si="6"/>
        <v>15326</v>
      </c>
      <c r="K20" s="372">
        <f t="shared" si="6"/>
        <v>11008</v>
      </c>
      <c r="L20" s="373">
        <f t="shared" si="6"/>
        <v>1491289</v>
      </c>
      <c r="M20" s="370">
        <f t="shared" si="6"/>
        <v>1182372</v>
      </c>
      <c r="N20" s="372">
        <f t="shared" si="6"/>
        <v>711792</v>
      </c>
      <c r="O20" s="374">
        <f t="shared" si="6"/>
        <v>470580</v>
      </c>
    </row>
    <row r="21" spans="1:15" s="206" customFormat="1" ht="12.75">
      <c r="A21" s="253" t="s">
        <v>183</v>
      </c>
      <c r="B21" s="375"/>
      <c r="C21" s="393">
        <v>9</v>
      </c>
      <c r="D21" s="376"/>
      <c r="E21" s="376"/>
      <c r="F21" s="377"/>
      <c r="G21" s="378"/>
      <c r="H21" s="376"/>
      <c r="I21" s="376"/>
      <c r="J21" s="376"/>
      <c r="K21" s="376"/>
      <c r="L21" s="379"/>
      <c r="M21" s="378"/>
      <c r="N21" s="376"/>
      <c r="O21" s="377"/>
    </row>
    <row r="22" spans="1:15" s="206" customFormat="1" ht="12.75">
      <c r="A22" s="252" t="s">
        <v>388</v>
      </c>
      <c r="B22" s="380"/>
      <c r="C22" s="381">
        <v>198</v>
      </c>
      <c r="D22" s="366"/>
      <c r="E22" s="366"/>
      <c r="F22" s="382"/>
      <c r="G22" s="383"/>
      <c r="H22" s="366"/>
      <c r="I22" s="366"/>
      <c r="J22" s="366"/>
      <c r="K22" s="366"/>
      <c r="L22" s="384"/>
      <c r="M22" s="383"/>
      <c r="N22" s="366"/>
      <c r="O22" s="382"/>
    </row>
    <row r="23" spans="1:15" s="206" customFormat="1" ht="13.5" thickBot="1">
      <c r="A23" s="236" t="s">
        <v>17</v>
      </c>
      <c r="B23" s="385">
        <f aca="true" t="shared" si="7" ref="B23:O23">SUM(B20:B22)</f>
        <v>3458</v>
      </c>
      <c r="C23" s="386">
        <f t="shared" si="7"/>
        <v>617.5</v>
      </c>
      <c r="D23" s="387">
        <f t="shared" si="7"/>
        <v>308917</v>
      </c>
      <c r="E23" s="387">
        <f t="shared" si="7"/>
        <v>1182372</v>
      </c>
      <c r="F23" s="388">
        <f t="shared" si="7"/>
        <v>1491289</v>
      </c>
      <c r="G23" s="385">
        <f t="shared" si="7"/>
        <v>824037</v>
      </c>
      <c r="H23" s="387">
        <f t="shared" si="7"/>
        <v>200735</v>
      </c>
      <c r="I23" s="387">
        <f t="shared" si="7"/>
        <v>440183</v>
      </c>
      <c r="J23" s="387">
        <f t="shared" si="7"/>
        <v>15326</v>
      </c>
      <c r="K23" s="387">
        <f t="shared" si="7"/>
        <v>11008</v>
      </c>
      <c r="L23" s="388">
        <f t="shared" si="7"/>
        <v>1491289</v>
      </c>
      <c r="M23" s="385">
        <f t="shared" si="7"/>
        <v>1182372</v>
      </c>
      <c r="N23" s="387">
        <f t="shared" si="7"/>
        <v>711792</v>
      </c>
      <c r="O23" s="389">
        <f t="shared" si="7"/>
        <v>470580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7"/>
  <dimension ref="A1:GL86"/>
  <sheetViews>
    <sheetView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5" sqref="G85"/>
    </sheetView>
  </sheetViews>
  <sheetFormatPr defaultColWidth="9.140625" defaultRowHeight="12.75"/>
  <cols>
    <col min="1" max="1" width="36.28125" style="0" customWidth="1"/>
    <col min="2" max="3" width="8.140625" style="22" customWidth="1"/>
    <col min="4" max="4" width="8.00390625" style="22" bestFit="1" customWidth="1"/>
    <col min="5" max="6" width="8.140625" style="22" customWidth="1"/>
    <col min="7" max="7" width="8.140625" style="81" customWidth="1"/>
    <col min="8" max="8" width="0.9921875" style="81" customWidth="1"/>
    <col min="9" max="13" width="8.140625" style="0" customWidth="1"/>
    <col min="14" max="14" width="8.140625" style="31" customWidth="1"/>
  </cols>
  <sheetData>
    <row r="1" spans="10:13" ht="12.75">
      <c r="J1" s="443" t="s">
        <v>415</v>
      </c>
      <c r="K1" s="443"/>
      <c r="L1" s="443"/>
      <c r="M1" s="443"/>
    </row>
    <row r="2" spans="1:14" ht="12.75">
      <c r="A2" s="1"/>
      <c r="I2" s="1"/>
      <c r="J2" s="442" t="s">
        <v>427</v>
      </c>
      <c r="K2" s="442"/>
      <c r="L2" s="442"/>
      <c r="M2" s="442"/>
      <c r="N2" s="30"/>
    </row>
    <row r="3" spans="1:14" ht="17.25" customHeight="1">
      <c r="A3" s="110" t="s">
        <v>382</v>
      </c>
      <c r="B3" s="23"/>
      <c r="C3" s="23"/>
      <c r="D3" s="23"/>
      <c r="E3" s="23"/>
      <c r="F3" s="23"/>
      <c r="G3" s="82"/>
      <c r="H3" s="82"/>
      <c r="I3" s="3"/>
      <c r="J3" s="3"/>
      <c r="K3" s="3"/>
      <c r="L3" s="3"/>
      <c r="M3" s="3"/>
      <c r="N3" s="78"/>
    </row>
    <row r="4" spans="1:14" ht="19.5">
      <c r="A4" s="5" t="s">
        <v>18</v>
      </c>
      <c r="B4" s="23"/>
      <c r="C4" s="23"/>
      <c r="D4" s="23"/>
      <c r="E4" s="23"/>
      <c r="F4" s="23"/>
      <c r="G4" s="82"/>
      <c r="H4" s="82"/>
      <c r="I4" s="3"/>
      <c r="J4" s="3"/>
      <c r="K4" s="3"/>
      <c r="L4" s="3"/>
      <c r="M4" s="3"/>
      <c r="N4" s="78"/>
    </row>
    <row r="5" spans="1:14" ht="0.75" customHeight="1" thickBot="1">
      <c r="A5" s="54"/>
      <c r="B5" s="23"/>
      <c r="C5" s="23"/>
      <c r="D5" s="23"/>
      <c r="E5" s="23"/>
      <c r="F5" s="23"/>
      <c r="G5" s="82"/>
      <c r="H5" s="82"/>
      <c r="I5" s="3"/>
      <c r="J5" s="3"/>
      <c r="K5" s="3"/>
      <c r="L5" s="3"/>
      <c r="M5" s="3"/>
      <c r="N5" s="30" t="s">
        <v>0</v>
      </c>
    </row>
    <row r="6" spans="1:14" ht="15.75">
      <c r="A6" s="83" t="s">
        <v>33</v>
      </c>
      <c r="B6" s="444" t="s">
        <v>112</v>
      </c>
      <c r="C6" s="460"/>
      <c r="D6" s="460"/>
      <c r="E6" s="460"/>
      <c r="F6" s="460"/>
      <c r="G6" s="461"/>
      <c r="H6" s="94"/>
      <c r="I6" s="444" t="s">
        <v>113</v>
      </c>
      <c r="J6" s="460"/>
      <c r="K6" s="460"/>
      <c r="L6" s="460"/>
      <c r="M6" s="460"/>
      <c r="N6" s="461"/>
    </row>
    <row r="7" spans="1:14" ht="12.75">
      <c r="A7" s="84"/>
      <c r="B7" s="88" t="s">
        <v>19</v>
      </c>
      <c r="C7" s="89" t="s">
        <v>20</v>
      </c>
      <c r="D7" s="89" t="s">
        <v>21</v>
      </c>
      <c r="E7" s="89" t="s">
        <v>22</v>
      </c>
      <c r="F7" s="89" t="s">
        <v>23</v>
      </c>
      <c r="G7" s="90" t="s">
        <v>381</v>
      </c>
      <c r="H7" s="96"/>
      <c r="I7" s="88" t="s">
        <v>19</v>
      </c>
      <c r="J7" s="89" t="s">
        <v>20</v>
      </c>
      <c r="K7" s="89" t="s">
        <v>21</v>
      </c>
      <c r="L7" s="89" t="s">
        <v>24</v>
      </c>
      <c r="M7" s="89" t="s">
        <v>23</v>
      </c>
      <c r="N7" s="90" t="s">
        <v>381</v>
      </c>
    </row>
    <row r="8" spans="1:14" ht="13.5" thickBot="1">
      <c r="A8" s="85"/>
      <c r="B8" s="153" t="s">
        <v>25</v>
      </c>
      <c r="C8" s="154" t="s">
        <v>25</v>
      </c>
      <c r="D8" s="154" t="s">
        <v>26</v>
      </c>
      <c r="E8" s="154" t="s">
        <v>117</v>
      </c>
      <c r="F8" s="154" t="s">
        <v>27</v>
      </c>
      <c r="G8" s="155" t="s">
        <v>98</v>
      </c>
      <c r="H8" s="95"/>
      <c r="I8" s="153" t="s">
        <v>28</v>
      </c>
      <c r="J8" s="154" t="s">
        <v>29</v>
      </c>
      <c r="K8" s="154" t="s">
        <v>30</v>
      </c>
      <c r="L8" s="154"/>
      <c r="M8" s="154" t="s">
        <v>110</v>
      </c>
      <c r="N8" s="155" t="s">
        <v>31</v>
      </c>
    </row>
    <row r="9" spans="1:194" ht="12.75">
      <c r="A9" s="86" t="s">
        <v>304</v>
      </c>
      <c r="B9" s="71"/>
      <c r="C9" s="72"/>
      <c r="D9" s="336">
        <v>230911</v>
      </c>
      <c r="E9" s="72"/>
      <c r="F9" s="398">
        <v>4394</v>
      </c>
      <c r="G9" s="79">
        <f>SUM(B9:F9)</f>
        <v>235305</v>
      </c>
      <c r="H9" s="97"/>
      <c r="I9" s="73"/>
      <c r="J9" s="72"/>
      <c r="K9" s="352">
        <v>12439</v>
      </c>
      <c r="L9" s="72"/>
      <c r="M9" s="72"/>
      <c r="N9" s="79">
        <f>SUM(I9:M9)</f>
        <v>12439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</row>
    <row r="10" spans="1:14" ht="12.75">
      <c r="A10" s="87" t="s">
        <v>305</v>
      </c>
      <c r="B10" s="70"/>
      <c r="C10" s="66"/>
      <c r="D10" s="66"/>
      <c r="E10" s="66"/>
      <c r="F10" s="66"/>
      <c r="G10" s="68">
        <f>SUM(B10:F10)</f>
        <v>0</v>
      </c>
      <c r="H10" s="98"/>
      <c r="I10" s="70">
        <v>25108</v>
      </c>
      <c r="J10" s="66"/>
      <c r="K10" s="66">
        <v>690</v>
      </c>
      <c r="L10" s="66"/>
      <c r="M10" s="66"/>
      <c r="N10" s="68">
        <f>SUM(I10:M10)</f>
        <v>25798</v>
      </c>
    </row>
    <row r="11" spans="1:14" ht="12.75">
      <c r="A11" s="338" t="s">
        <v>306</v>
      </c>
      <c r="B11" s="70">
        <v>9708</v>
      </c>
      <c r="C11" s="66"/>
      <c r="D11" s="66">
        <v>70300</v>
      </c>
      <c r="E11" s="66"/>
      <c r="F11" s="66"/>
      <c r="G11" s="68">
        <f>SUM(B11:F11)</f>
        <v>80008</v>
      </c>
      <c r="H11" s="98"/>
      <c r="I11" s="70">
        <v>78466</v>
      </c>
      <c r="J11" s="66"/>
      <c r="K11" s="66"/>
      <c r="L11" s="66"/>
      <c r="M11" s="66"/>
      <c r="N11" s="68">
        <f>SUM(I11:M11)</f>
        <v>78466</v>
      </c>
    </row>
    <row r="12" spans="1:14" ht="12.75">
      <c r="A12" s="337" t="s">
        <v>307</v>
      </c>
      <c r="B12" s="69">
        <f>SUM(B13:B15)</f>
        <v>0</v>
      </c>
      <c r="C12" s="76">
        <f>SUM(C13:C15)</f>
        <v>0</v>
      </c>
      <c r="D12" s="76">
        <f>SUM(D13:D18)</f>
        <v>81479</v>
      </c>
      <c r="E12" s="76">
        <f>SUM(E13:E18)</f>
        <v>0</v>
      </c>
      <c r="F12" s="76">
        <f>SUM(F13:F18)</f>
        <v>6631</v>
      </c>
      <c r="G12" s="76">
        <f>SUM(G13:G18)</f>
        <v>88110</v>
      </c>
      <c r="H12" s="76">
        <f>SUM(H13:H17)</f>
        <v>0</v>
      </c>
      <c r="I12" s="76">
        <f>SUM(I13:I17)</f>
        <v>0</v>
      </c>
      <c r="J12" s="76">
        <f>SUM(J13:J18)</f>
        <v>96682</v>
      </c>
      <c r="K12" s="76">
        <f>SUM(K13:K18)</f>
        <v>0</v>
      </c>
      <c r="L12" s="76">
        <f>SUM(L13:L18)</f>
        <v>0</v>
      </c>
      <c r="M12" s="76">
        <f>SUM(M13:M18)</f>
        <v>0</v>
      </c>
      <c r="N12" s="76">
        <f>SUM(N13:N18)</f>
        <v>96682</v>
      </c>
    </row>
    <row r="13" spans="1:14" ht="12.75">
      <c r="A13" s="356" t="s">
        <v>365</v>
      </c>
      <c r="B13" s="74"/>
      <c r="C13" s="75"/>
      <c r="D13" s="357">
        <v>12596</v>
      </c>
      <c r="E13" s="75"/>
      <c r="F13" s="357"/>
      <c r="G13" s="80">
        <f>SUM(B13:F13)</f>
        <v>12596</v>
      </c>
      <c r="H13" s="98"/>
      <c r="I13" s="74"/>
      <c r="J13" s="74"/>
      <c r="K13" s="74">
        <f>SUM(K15:K20)</f>
        <v>0</v>
      </c>
      <c r="L13" s="74">
        <f>SUM(L15:L20)</f>
        <v>0</v>
      </c>
      <c r="M13" s="74">
        <f>SUM(M15:M20)</f>
        <v>0</v>
      </c>
      <c r="N13" s="80">
        <f aca="true" t="shared" si="0" ref="N13:N24">SUM(I13:M13)</f>
        <v>0</v>
      </c>
    </row>
    <row r="14" spans="1:14" ht="12.75">
      <c r="A14" s="356" t="s">
        <v>389</v>
      </c>
      <c r="B14" s="74"/>
      <c r="C14" s="75"/>
      <c r="D14" s="357"/>
      <c r="E14" s="75"/>
      <c r="F14" s="357"/>
      <c r="G14" s="80">
        <f>SUM(B14:F14)</f>
        <v>0</v>
      </c>
      <c r="H14" s="98"/>
      <c r="I14" s="74"/>
      <c r="J14" s="391">
        <v>2877</v>
      </c>
      <c r="K14" s="391"/>
      <c r="L14" s="391"/>
      <c r="M14" s="391"/>
      <c r="N14" s="80">
        <f t="shared" si="0"/>
        <v>2877</v>
      </c>
    </row>
    <row r="15" spans="1:14" ht="12.75">
      <c r="A15" s="356" t="s">
        <v>366</v>
      </c>
      <c r="B15" s="74"/>
      <c r="C15" s="75"/>
      <c r="D15" s="75">
        <v>18886</v>
      </c>
      <c r="E15" s="75"/>
      <c r="F15" s="357">
        <v>6631</v>
      </c>
      <c r="G15" s="80">
        <f>SUM(B15:F15)</f>
        <v>25517</v>
      </c>
      <c r="H15" s="98"/>
      <c r="I15" s="74"/>
      <c r="J15" s="75">
        <v>32333</v>
      </c>
      <c r="K15" s="75"/>
      <c r="L15" s="75"/>
      <c r="M15" s="75"/>
      <c r="N15" s="80">
        <f t="shared" si="0"/>
        <v>32333</v>
      </c>
    </row>
    <row r="16" spans="1:14" ht="12.75">
      <c r="A16" s="356" t="s">
        <v>412</v>
      </c>
      <c r="B16" s="74"/>
      <c r="C16" s="75"/>
      <c r="D16" s="75"/>
      <c r="E16" s="75"/>
      <c r="F16" s="357"/>
      <c r="G16" s="80"/>
      <c r="H16" s="98"/>
      <c r="I16" s="74"/>
      <c r="J16" s="75">
        <v>2652</v>
      </c>
      <c r="K16" s="75"/>
      <c r="L16" s="75"/>
      <c r="M16" s="75"/>
      <c r="N16" s="80">
        <f t="shared" si="0"/>
        <v>2652</v>
      </c>
    </row>
    <row r="17" spans="1:14" ht="12.75">
      <c r="A17" s="356" t="s">
        <v>404</v>
      </c>
      <c r="B17" s="74"/>
      <c r="C17" s="75"/>
      <c r="D17" s="75"/>
      <c r="E17" s="75"/>
      <c r="F17" s="357"/>
      <c r="G17" s="80">
        <f aca="true" t="shared" si="1" ref="G17:G29">SUM(B17:F17)</f>
        <v>0</v>
      </c>
      <c r="H17" s="98"/>
      <c r="I17" s="74"/>
      <c r="J17" s="75"/>
      <c r="K17" s="75"/>
      <c r="L17" s="75"/>
      <c r="M17" s="75"/>
      <c r="N17" s="80">
        <f t="shared" si="0"/>
        <v>0</v>
      </c>
    </row>
    <row r="18" spans="1:14" ht="12.75">
      <c r="A18" s="356" t="s">
        <v>419</v>
      </c>
      <c r="B18" s="74"/>
      <c r="C18" s="75"/>
      <c r="D18" s="75">
        <v>49997</v>
      </c>
      <c r="E18" s="75"/>
      <c r="F18" s="75"/>
      <c r="G18" s="80">
        <f t="shared" si="1"/>
        <v>49997</v>
      </c>
      <c r="H18" s="98"/>
      <c r="I18" s="74"/>
      <c r="J18" s="75">
        <v>58820</v>
      </c>
      <c r="K18" s="75"/>
      <c r="L18" s="75"/>
      <c r="M18" s="75"/>
      <c r="N18" s="80">
        <f t="shared" si="0"/>
        <v>58820</v>
      </c>
    </row>
    <row r="19" spans="1:14" ht="12.75">
      <c r="A19" s="392" t="s">
        <v>390</v>
      </c>
      <c r="B19" s="74"/>
      <c r="C19" s="75"/>
      <c r="D19" s="343">
        <v>32399</v>
      </c>
      <c r="E19" s="75"/>
      <c r="F19" s="357"/>
      <c r="G19" s="350">
        <f t="shared" si="1"/>
        <v>32399</v>
      </c>
      <c r="H19" s="98"/>
      <c r="I19" s="74"/>
      <c r="J19" s="343">
        <v>33229</v>
      </c>
      <c r="K19" s="75"/>
      <c r="L19" s="75"/>
      <c r="M19" s="75"/>
      <c r="N19" s="350">
        <f t="shared" si="0"/>
        <v>33229</v>
      </c>
    </row>
    <row r="20" spans="1:14" ht="12.75">
      <c r="A20" s="87" t="s">
        <v>391</v>
      </c>
      <c r="B20" s="340">
        <v>1250</v>
      </c>
      <c r="C20" s="66"/>
      <c r="D20" s="66"/>
      <c r="E20" s="66"/>
      <c r="F20" s="339"/>
      <c r="G20" s="68">
        <f t="shared" si="1"/>
        <v>1250</v>
      </c>
      <c r="H20" s="98"/>
      <c r="I20" s="70"/>
      <c r="J20" s="66">
        <v>6250</v>
      </c>
      <c r="K20" s="66"/>
      <c r="L20" s="66"/>
      <c r="M20" s="66"/>
      <c r="N20" s="68">
        <f t="shared" si="0"/>
        <v>6250</v>
      </c>
    </row>
    <row r="21" spans="1:14" ht="12.75">
      <c r="A21" s="87" t="s">
        <v>349</v>
      </c>
      <c r="B21" s="340"/>
      <c r="C21" s="66"/>
      <c r="D21" s="66"/>
      <c r="E21" s="66"/>
      <c r="F21" s="339"/>
      <c r="G21" s="68">
        <f t="shared" si="1"/>
        <v>0</v>
      </c>
      <c r="H21" s="98"/>
      <c r="I21" s="70">
        <v>4550</v>
      </c>
      <c r="J21" s="66"/>
      <c r="K21" s="66"/>
      <c r="L21" s="66"/>
      <c r="M21" s="66"/>
      <c r="N21" s="68">
        <f t="shared" si="0"/>
        <v>4550</v>
      </c>
    </row>
    <row r="22" spans="1:14" ht="12.75">
      <c r="A22" s="87" t="s">
        <v>308</v>
      </c>
      <c r="B22" s="70"/>
      <c r="C22" s="66"/>
      <c r="D22" s="66"/>
      <c r="E22" s="66"/>
      <c r="F22" s="66"/>
      <c r="G22" s="68">
        <f t="shared" si="1"/>
        <v>0</v>
      </c>
      <c r="H22" s="98"/>
      <c r="I22" s="70"/>
      <c r="J22" s="66"/>
      <c r="K22" s="66">
        <v>6565</v>
      </c>
      <c r="L22" s="66"/>
      <c r="M22" s="66"/>
      <c r="N22" s="68">
        <f t="shared" si="0"/>
        <v>6565</v>
      </c>
    </row>
    <row r="23" spans="1:14" ht="12.75">
      <c r="A23" s="87" t="s">
        <v>309</v>
      </c>
      <c r="B23" s="70">
        <v>525</v>
      </c>
      <c r="C23" s="66"/>
      <c r="D23" s="66"/>
      <c r="E23" s="66"/>
      <c r="F23" s="66"/>
      <c r="G23" s="68">
        <f t="shared" si="1"/>
        <v>525</v>
      </c>
      <c r="H23" s="98"/>
      <c r="I23" s="70">
        <v>4102</v>
      </c>
      <c r="J23" s="66"/>
      <c r="K23" s="66"/>
      <c r="L23" s="66"/>
      <c r="M23" s="66"/>
      <c r="N23" s="68">
        <f t="shared" si="0"/>
        <v>4102</v>
      </c>
    </row>
    <row r="24" spans="1:14" ht="12.75">
      <c r="A24" s="87" t="s">
        <v>310</v>
      </c>
      <c r="B24" s="70"/>
      <c r="C24" s="66"/>
      <c r="D24" s="66"/>
      <c r="E24" s="66"/>
      <c r="F24" s="66"/>
      <c r="G24" s="68">
        <f t="shared" si="1"/>
        <v>0</v>
      </c>
      <c r="H24" s="98"/>
      <c r="I24" s="70">
        <v>750</v>
      </c>
      <c r="J24" s="66"/>
      <c r="K24" s="66"/>
      <c r="L24" s="66"/>
      <c r="M24" s="66"/>
      <c r="N24" s="68">
        <f t="shared" si="0"/>
        <v>750</v>
      </c>
    </row>
    <row r="25" spans="1:14" ht="12.75">
      <c r="A25" s="87" t="s">
        <v>311</v>
      </c>
      <c r="B25" s="70">
        <v>12340</v>
      </c>
      <c r="C25" s="66"/>
      <c r="D25" s="66"/>
      <c r="E25" s="66"/>
      <c r="F25" s="66"/>
      <c r="G25" s="68">
        <f t="shared" si="1"/>
        <v>12340</v>
      </c>
      <c r="H25" s="98"/>
      <c r="I25" s="70">
        <v>18093</v>
      </c>
      <c r="J25" s="66"/>
      <c r="K25" s="66"/>
      <c r="L25" s="66"/>
      <c r="M25" s="66"/>
      <c r="N25" s="68">
        <f aca="true" t="shared" si="2" ref="N25:N41">SUM(I25:M25)</f>
        <v>18093</v>
      </c>
    </row>
    <row r="26" spans="1:14" ht="12.75">
      <c r="A26" s="87" t="s">
        <v>312</v>
      </c>
      <c r="B26" s="74"/>
      <c r="C26" s="75"/>
      <c r="D26" s="75"/>
      <c r="E26" s="75"/>
      <c r="F26" s="75"/>
      <c r="G26" s="350">
        <f t="shared" si="1"/>
        <v>0</v>
      </c>
      <c r="H26" s="99"/>
      <c r="I26" s="341">
        <v>7111</v>
      </c>
      <c r="J26" s="75"/>
      <c r="K26" s="75"/>
      <c r="L26" s="75"/>
      <c r="M26" s="75"/>
      <c r="N26" s="350">
        <f t="shared" si="2"/>
        <v>7111</v>
      </c>
    </row>
    <row r="27" spans="1:14" ht="12.75">
      <c r="A27" s="331" t="s">
        <v>313</v>
      </c>
      <c r="B27" s="74"/>
      <c r="C27" s="75"/>
      <c r="D27" s="75"/>
      <c r="E27" s="75"/>
      <c r="F27" s="75"/>
      <c r="G27" s="350">
        <f t="shared" si="1"/>
        <v>0</v>
      </c>
      <c r="H27" s="99"/>
      <c r="I27" s="341">
        <v>43082</v>
      </c>
      <c r="J27" s="75"/>
      <c r="K27" s="75"/>
      <c r="L27" s="75"/>
      <c r="M27" s="75"/>
      <c r="N27" s="350">
        <f t="shared" si="2"/>
        <v>43082</v>
      </c>
    </row>
    <row r="28" spans="1:14" ht="12.75">
      <c r="A28" s="331" t="s">
        <v>314</v>
      </c>
      <c r="B28" s="399">
        <v>15981</v>
      </c>
      <c r="C28" s="75">
        <v>32200</v>
      </c>
      <c r="D28" s="344">
        <v>1600</v>
      </c>
      <c r="E28" s="505">
        <v>912980</v>
      </c>
      <c r="F28" s="343">
        <v>135208</v>
      </c>
      <c r="G28" s="350">
        <f t="shared" si="1"/>
        <v>1097969</v>
      </c>
      <c r="H28" s="99"/>
      <c r="I28" s="507">
        <v>271071</v>
      </c>
      <c r="J28" s="343">
        <v>2750</v>
      </c>
      <c r="K28" s="343">
        <v>1558</v>
      </c>
      <c r="L28" s="343">
        <v>876026</v>
      </c>
      <c r="M28" s="506">
        <v>26836</v>
      </c>
      <c r="N28" s="350">
        <f t="shared" si="2"/>
        <v>1178241</v>
      </c>
    </row>
    <row r="29" spans="1:14" ht="12.75">
      <c r="A29" s="87" t="s">
        <v>315</v>
      </c>
      <c r="B29" s="74"/>
      <c r="C29" s="75"/>
      <c r="D29" s="343">
        <v>210</v>
      </c>
      <c r="E29" s="75"/>
      <c r="F29" s="75"/>
      <c r="G29" s="350">
        <f t="shared" si="1"/>
        <v>210</v>
      </c>
      <c r="H29" s="99"/>
      <c r="I29" s="341">
        <v>210</v>
      </c>
      <c r="J29" s="75"/>
      <c r="K29" s="75"/>
      <c r="L29" s="75"/>
      <c r="M29" s="75"/>
      <c r="N29" s="350">
        <f t="shared" si="2"/>
        <v>210</v>
      </c>
    </row>
    <row r="30" spans="1:14" ht="12.75">
      <c r="A30" s="337" t="s">
        <v>316</v>
      </c>
      <c r="B30" s="69">
        <f>SUM(B31:B33)</f>
        <v>263279</v>
      </c>
      <c r="C30" s="76">
        <f>SUM(C31:C33)</f>
        <v>1500</v>
      </c>
      <c r="D30" s="76"/>
      <c r="E30" s="76"/>
      <c r="F30" s="76"/>
      <c r="G30" s="350">
        <f>SUM(G31:G33)</f>
        <v>264779</v>
      </c>
      <c r="H30" s="99"/>
      <c r="I30" s="74"/>
      <c r="J30" s="75"/>
      <c r="K30" s="75"/>
      <c r="L30" s="75"/>
      <c r="M30" s="75"/>
      <c r="N30" s="350">
        <f t="shared" si="2"/>
        <v>0</v>
      </c>
    </row>
    <row r="31" spans="1:14" ht="12.75">
      <c r="A31" s="356" t="s">
        <v>367</v>
      </c>
      <c r="B31" s="504">
        <v>185279</v>
      </c>
      <c r="C31" s="75">
        <v>1500</v>
      </c>
      <c r="D31" s="75"/>
      <c r="E31" s="75"/>
      <c r="F31" s="75"/>
      <c r="G31" s="80">
        <f>SUM(B31:F31)</f>
        <v>186779</v>
      </c>
      <c r="H31" s="99"/>
      <c r="I31" s="74"/>
      <c r="J31" s="75"/>
      <c r="K31" s="75"/>
      <c r="L31" s="75"/>
      <c r="M31" s="75"/>
      <c r="N31" s="80">
        <f t="shared" si="2"/>
        <v>0</v>
      </c>
    </row>
    <row r="32" spans="1:14" ht="12.75">
      <c r="A32" s="356" t="s">
        <v>368</v>
      </c>
      <c r="B32" s="74">
        <v>70000</v>
      </c>
      <c r="C32" s="75"/>
      <c r="D32" s="75"/>
      <c r="E32" s="75"/>
      <c r="F32" s="75"/>
      <c r="G32" s="80">
        <f>SUM(B32:F32)</f>
        <v>70000</v>
      </c>
      <c r="H32" s="99"/>
      <c r="I32" s="74"/>
      <c r="J32" s="75"/>
      <c r="K32" s="75"/>
      <c r="L32" s="75"/>
      <c r="M32" s="75"/>
      <c r="N32" s="80">
        <f t="shared" si="2"/>
        <v>0</v>
      </c>
    </row>
    <row r="33" spans="1:14" ht="12.75">
      <c r="A33" s="356" t="s">
        <v>369</v>
      </c>
      <c r="B33" s="74">
        <v>8000</v>
      </c>
      <c r="C33" s="75"/>
      <c r="D33" s="75"/>
      <c r="E33" s="75"/>
      <c r="F33" s="75"/>
      <c r="G33" s="80">
        <f>SUM(B33:F33)</f>
        <v>8000</v>
      </c>
      <c r="H33" s="99"/>
      <c r="I33" s="74"/>
      <c r="J33" s="75"/>
      <c r="K33" s="75"/>
      <c r="L33" s="75"/>
      <c r="M33" s="75"/>
      <c r="N33" s="80">
        <f t="shared" si="2"/>
        <v>0</v>
      </c>
    </row>
    <row r="34" spans="1:14" ht="12.75">
      <c r="A34" s="392" t="s">
        <v>435</v>
      </c>
      <c r="B34" s="74"/>
      <c r="C34" s="75"/>
      <c r="D34" s="505">
        <v>7699</v>
      </c>
      <c r="E34" s="75"/>
      <c r="F34" s="75"/>
      <c r="G34" s="80">
        <f>SUM(B34:F34)</f>
        <v>7699</v>
      </c>
      <c r="H34" s="99"/>
      <c r="I34" s="504">
        <v>7699</v>
      </c>
      <c r="J34" s="75"/>
      <c r="K34" s="75"/>
      <c r="L34" s="75"/>
      <c r="M34" s="75"/>
      <c r="N34" s="80">
        <f t="shared" si="2"/>
        <v>7699</v>
      </c>
    </row>
    <row r="35" spans="1:14" ht="12.75">
      <c r="A35" s="337" t="s">
        <v>350</v>
      </c>
      <c r="B35" s="74"/>
      <c r="C35" s="75"/>
      <c r="D35" s="75"/>
      <c r="E35" s="75"/>
      <c r="F35" s="75"/>
      <c r="G35" s="350">
        <f>SUM(G36:G37)</f>
        <v>0</v>
      </c>
      <c r="H35" s="99"/>
      <c r="I35" s="69"/>
      <c r="J35" s="76"/>
      <c r="K35" s="76">
        <f>SUM(K36:K38)</f>
        <v>4536</v>
      </c>
      <c r="L35" s="76"/>
      <c r="M35" s="76"/>
      <c r="N35" s="350">
        <f t="shared" si="2"/>
        <v>4536</v>
      </c>
    </row>
    <row r="36" spans="1:14" ht="12.75">
      <c r="A36" s="356" t="s">
        <v>370</v>
      </c>
      <c r="B36" s="74"/>
      <c r="C36" s="75"/>
      <c r="D36" s="75"/>
      <c r="E36" s="75"/>
      <c r="F36" s="75"/>
      <c r="G36" s="350">
        <f>SUM(B36:F36)</f>
        <v>0</v>
      </c>
      <c r="H36" s="99"/>
      <c r="I36" s="74"/>
      <c r="J36" s="75"/>
      <c r="K36" s="75">
        <v>3036</v>
      </c>
      <c r="L36" s="75"/>
      <c r="M36" s="75"/>
      <c r="N36" s="80">
        <f t="shared" si="2"/>
        <v>3036</v>
      </c>
    </row>
    <row r="37" spans="1:14" ht="12.75">
      <c r="A37" s="356" t="s">
        <v>371</v>
      </c>
      <c r="B37" s="74"/>
      <c r="C37" s="75"/>
      <c r="D37" s="75"/>
      <c r="E37" s="75"/>
      <c r="F37" s="75"/>
      <c r="G37" s="350">
        <f>SUM(B37:F37)</f>
        <v>0</v>
      </c>
      <c r="H37" s="99"/>
      <c r="I37" s="74"/>
      <c r="J37" s="75"/>
      <c r="K37" s="75">
        <v>1000</v>
      </c>
      <c r="L37" s="75"/>
      <c r="M37" s="75"/>
      <c r="N37" s="80">
        <f t="shared" si="2"/>
        <v>1000</v>
      </c>
    </row>
    <row r="38" spans="1:14" ht="12.75">
      <c r="A38" s="356" t="s">
        <v>392</v>
      </c>
      <c r="B38" s="74"/>
      <c r="C38" s="75"/>
      <c r="D38" s="75"/>
      <c r="E38" s="75"/>
      <c r="F38" s="75"/>
      <c r="G38" s="350"/>
      <c r="H38" s="99"/>
      <c r="I38" s="74"/>
      <c r="J38" s="75"/>
      <c r="K38" s="75">
        <v>500</v>
      </c>
      <c r="L38" s="75"/>
      <c r="M38" s="75"/>
      <c r="N38" s="80">
        <f t="shared" si="2"/>
        <v>500</v>
      </c>
    </row>
    <row r="39" spans="1:14" ht="12.75">
      <c r="A39" s="87" t="s">
        <v>317</v>
      </c>
      <c r="B39" s="74"/>
      <c r="C39" s="75"/>
      <c r="D39" s="75"/>
      <c r="E39" s="75"/>
      <c r="F39" s="75"/>
      <c r="G39" s="350">
        <f>SUM(B39:F39)</f>
        <v>0</v>
      </c>
      <c r="H39" s="99"/>
      <c r="I39" s="74">
        <v>3750</v>
      </c>
      <c r="J39" s="75"/>
      <c r="K39" s="75"/>
      <c r="L39" s="75"/>
      <c r="M39" s="75"/>
      <c r="N39" s="350">
        <f t="shared" si="2"/>
        <v>3750</v>
      </c>
    </row>
    <row r="40" spans="1:14" ht="12.75">
      <c r="A40" s="87" t="s">
        <v>318</v>
      </c>
      <c r="B40" s="74"/>
      <c r="C40" s="75"/>
      <c r="D40" s="75"/>
      <c r="E40" s="75"/>
      <c r="F40" s="75"/>
      <c r="G40" s="350">
        <f>SUM(B40:F40)</f>
        <v>0</v>
      </c>
      <c r="H40" s="99"/>
      <c r="I40" s="74">
        <v>27500</v>
      </c>
      <c r="J40" s="75"/>
      <c r="K40" s="75"/>
      <c r="L40" s="75"/>
      <c r="M40" s="75"/>
      <c r="N40" s="350">
        <f t="shared" si="2"/>
        <v>27500</v>
      </c>
    </row>
    <row r="41" spans="1:14" ht="13.5" customHeight="1" thickBot="1">
      <c r="A41" s="414" t="s">
        <v>319</v>
      </c>
      <c r="B41" s="415"/>
      <c r="C41" s="416">
        <v>1000</v>
      </c>
      <c r="D41" s="416">
        <v>600</v>
      </c>
      <c r="E41" s="416"/>
      <c r="F41" s="416"/>
      <c r="G41" s="417">
        <f>SUM(B41:F41)</f>
        <v>1600</v>
      </c>
      <c r="H41" s="418"/>
      <c r="I41" s="415">
        <v>10018</v>
      </c>
      <c r="J41" s="416">
        <v>10000</v>
      </c>
      <c r="K41" s="416">
        <v>2500</v>
      </c>
      <c r="L41" s="416"/>
      <c r="M41" s="416"/>
      <c r="N41" s="417">
        <f t="shared" si="2"/>
        <v>22518</v>
      </c>
    </row>
    <row r="42" spans="1:14" ht="15" customHeight="1" thickBot="1">
      <c r="A42" s="430"/>
      <c r="B42" s="431"/>
      <c r="C42" s="431"/>
      <c r="D42" s="432"/>
      <c r="E42" s="431"/>
      <c r="F42" s="431"/>
      <c r="G42" s="433"/>
      <c r="H42" s="434"/>
      <c r="I42" s="431"/>
      <c r="J42" s="431"/>
      <c r="K42" s="435"/>
      <c r="L42" s="431"/>
      <c r="M42" s="431"/>
      <c r="N42" s="433"/>
    </row>
    <row r="43" spans="1:14" ht="15.75">
      <c r="A43" s="419" t="s">
        <v>33</v>
      </c>
      <c r="B43" s="457" t="s">
        <v>112</v>
      </c>
      <c r="C43" s="458"/>
      <c r="D43" s="458"/>
      <c r="E43" s="458"/>
      <c r="F43" s="458"/>
      <c r="G43" s="459"/>
      <c r="H43" s="420"/>
      <c r="I43" s="457" t="s">
        <v>113</v>
      </c>
      <c r="J43" s="458"/>
      <c r="K43" s="458"/>
      <c r="L43" s="458"/>
      <c r="M43" s="458"/>
      <c r="N43" s="459"/>
    </row>
    <row r="44" spans="1:14" ht="12.75">
      <c r="A44" s="84"/>
      <c r="B44" s="88" t="s">
        <v>19</v>
      </c>
      <c r="C44" s="89" t="s">
        <v>20</v>
      </c>
      <c r="D44" s="89" t="s">
        <v>21</v>
      </c>
      <c r="E44" s="89" t="s">
        <v>22</v>
      </c>
      <c r="F44" s="89" t="s">
        <v>23</v>
      </c>
      <c r="G44" s="90" t="s">
        <v>381</v>
      </c>
      <c r="H44" s="96"/>
      <c r="I44" s="88" t="s">
        <v>19</v>
      </c>
      <c r="J44" s="89" t="s">
        <v>20</v>
      </c>
      <c r="K44" s="89" t="s">
        <v>21</v>
      </c>
      <c r="L44" s="89" t="s">
        <v>24</v>
      </c>
      <c r="M44" s="89" t="s">
        <v>23</v>
      </c>
      <c r="N44" s="90" t="s">
        <v>381</v>
      </c>
    </row>
    <row r="45" spans="1:14" ht="13.5" thickBot="1">
      <c r="A45" s="85"/>
      <c r="B45" s="153" t="s">
        <v>25</v>
      </c>
      <c r="C45" s="154" t="s">
        <v>25</v>
      </c>
      <c r="D45" s="154" t="s">
        <v>26</v>
      </c>
      <c r="E45" s="154" t="s">
        <v>117</v>
      </c>
      <c r="F45" s="154" t="s">
        <v>27</v>
      </c>
      <c r="G45" s="155" t="s">
        <v>98</v>
      </c>
      <c r="H45" s="95"/>
      <c r="I45" s="153" t="s">
        <v>28</v>
      </c>
      <c r="J45" s="154" t="s">
        <v>29</v>
      </c>
      <c r="K45" s="154" t="s">
        <v>30</v>
      </c>
      <c r="L45" s="154"/>
      <c r="M45" s="154" t="s">
        <v>110</v>
      </c>
      <c r="N45" s="155" t="s">
        <v>31</v>
      </c>
    </row>
    <row r="46" spans="1:14" ht="12.75">
      <c r="A46" s="337" t="s">
        <v>320</v>
      </c>
      <c r="B46" s="69">
        <f>SUM(B47:B49)</f>
        <v>525753</v>
      </c>
      <c r="C46" s="76">
        <f>SUM(C47:C49)</f>
        <v>0</v>
      </c>
      <c r="D46" s="76">
        <f>SUM(D47:D49)</f>
        <v>834273</v>
      </c>
      <c r="E46" s="76"/>
      <c r="F46" s="76"/>
      <c r="G46" s="350">
        <f>SUM(G47:G49)</f>
        <v>1360026</v>
      </c>
      <c r="H46" s="99"/>
      <c r="I46" s="74"/>
      <c r="J46" s="75"/>
      <c r="K46" s="75"/>
      <c r="L46" s="75"/>
      <c r="M46" s="75"/>
      <c r="N46" s="350">
        <f aca="true" t="shared" si="3" ref="N46:N76">SUM(I46:M46)</f>
        <v>0</v>
      </c>
    </row>
    <row r="47" spans="1:14" ht="12.75">
      <c r="A47" s="356" t="s">
        <v>372</v>
      </c>
      <c r="B47" s="74">
        <v>42360</v>
      </c>
      <c r="C47" s="75"/>
      <c r="D47" s="75"/>
      <c r="E47" s="75"/>
      <c r="F47" s="75"/>
      <c r="G47" s="80">
        <f aca="true" t="shared" si="4" ref="G47:G76">SUM(B47:F47)</f>
        <v>42360</v>
      </c>
      <c r="H47" s="99"/>
      <c r="I47" s="74"/>
      <c r="J47" s="75"/>
      <c r="K47" s="75"/>
      <c r="L47" s="75"/>
      <c r="M47" s="75"/>
      <c r="N47" s="80">
        <f t="shared" si="3"/>
        <v>0</v>
      </c>
    </row>
    <row r="48" spans="1:14" ht="12.75">
      <c r="A48" s="356" t="s">
        <v>373</v>
      </c>
      <c r="B48" s="74">
        <v>483393</v>
      </c>
      <c r="C48" s="75"/>
      <c r="D48" s="75"/>
      <c r="E48" s="75"/>
      <c r="F48" s="75"/>
      <c r="G48" s="80">
        <f t="shared" si="4"/>
        <v>483393</v>
      </c>
      <c r="H48" s="99"/>
      <c r="I48" s="74"/>
      <c r="J48" s="75"/>
      <c r="K48" s="75"/>
      <c r="L48" s="75"/>
      <c r="M48" s="75"/>
      <c r="N48" s="80">
        <f t="shared" si="3"/>
        <v>0</v>
      </c>
    </row>
    <row r="49" spans="1:14" ht="12.75">
      <c r="A49" s="356" t="s">
        <v>374</v>
      </c>
      <c r="B49" s="74"/>
      <c r="C49" s="75"/>
      <c r="D49" s="505">
        <v>834273</v>
      </c>
      <c r="E49" s="75"/>
      <c r="F49" s="75"/>
      <c r="G49" s="80">
        <f t="shared" si="4"/>
        <v>834273</v>
      </c>
      <c r="H49" s="99"/>
      <c r="I49" s="74"/>
      <c r="J49" s="75"/>
      <c r="K49" s="75"/>
      <c r="L49" s="75"/>
      <c r="M49" s="75"/>
      <c r="N49" s="80">
        <f t="shared" si="3"/>
        <v>0</v>
      </c>
    </row>
    <row r="50" spans="1:14" ht="12.75">
      <c r="A50" s="87" t="s">
        <v>321</v>
      </c>
      <c r="B50" s="70"/>
      <c r="C50" s="66"/>
      <c r="D50" s="66"/>
      <c r="E50" s="407">
        <v>32413</v>
      </c>
      <c r="F50" s="66"/>
      <c r="G50" s="68">
        <f t="shared" si="4"/>
        <v>32413</v>
      </c>
      <c r="H50" s="98"/>
      <c r="I50" s="70">
        <v>18543</v>
      </c>
      <c r="J50" s="66"/>
      <c r="K50" s="66"/>
      <c r="L50" s="66">
        <v>256295</v>
      </c>
      <c r="M50" s="66"/>
      <c r="N50" s="68">
        <f t="shared" si="3"/>
        <v>274838</v>
      </c>
    </row>
    <row r="51" spans="1:14" ht="12.75">
      <c r="A51" s="87" t="s">
        <v>322</v>
      </c>
      <c r="B51" s="74"/>
      <c r="C51" s="75"/>
      <c r="D51" s="75"/>
      <c r="E51" s="75"/>
      <c r="F51" s="75"/>
      <c r="G51" s="350">
        <f t="shared" si="4"/>
        <v>0</v>
      </c>
      <c r="H51" s="99"/>
      <c r="I51" s="70"/>
      <c r="J51" s="66"/>
      <c r="K51" s="508">
        <v>1182372</v>
      </c>
      <c r="L51" s="66"/>
      <c r="M51" s="66"/>
      <c r="N51" s="68">
        <f t="shared" si="3"/>
        <v>1182372</v>
      </c>
    </row>
    <row r="52" spans="1:14" ht="12.75">
      <c r="A52" s="87" t="s">
        <v>323</v>
      </c>
      <c r="B52" s="70"/>
      <c r="C52" s="66"/>
      <c r="D52" s="66">
        <v>1531</v>
      </c>
      <c r="E52" s="66"/>
      <c r="F52" s="66"/>
      <c r="G52" s="350">
        <f t="shared" si="4"/>
        <v>1531</v>
      </c>
      <c r="H52" s="99"/>
      <c r="I52" s="70">
        <v>3326</v>
      </c>
      <c r="J52" s="66"/>
      <c r="K52" s="66"/>
      <c r="L52" s="66"/>
      <c r="M52" s="66"/>
      <c r="N52" s="68">
        <f t="shared" si="3"/>
        <v>3326</v>
      </c>
    </row>
    <row r="53" spans="1:14" ht="12.75">
      <c r="A53" s="91" t="s">
        <v>324</v>
      </c>
      <c r="B53" s="332"/>
      <c r="C53" s="333"/>
      <c r="D53" s="333">
        <v>1948</v>
      </c>
      <c r="E53" s="333"/>
      <c r="F53" s="333"/>
      <c r="G53" s="350">
        <f t="shared" si="4"/>
        <v>1948</v>
      </c>
      <c r="H53" s="99"/>
      <c r="I53" s="332">
        <v>51625</v>
      </c>
      <c r="J53" s="333"/>
      <c r="K53" s="333">
        <v>685</v>
      </c>
      <c r="L53" s="333"/>
      <c r="M53" s="333"/>
      <c r="N53" s="68">
        <f t="shared" si="3"/>
        <v>52310</v>
      </c>
    </row>
    <row r="54" spans="1:14" ht="12.75">
      <c r="A54" s="91" t="s">
        <v>325</v>
      </c>
      <c r="B54" s="332"/>
      <c r="C54" s="413"/>
      <c r="D54" s="333">
        <v>77375</v>
      </c>
      <c r="E54" s="333"/>
      <c r="F54" s="333"/>
      <c r="G54" s="350">
        <f t="shared" si="4"/>
        <v>77375</v>
      </c>
      <c r="H54" s="99"/>
      <c r="I54" s="332"/>
      <c r="J54" s="333">
        <v>56771</v>
      </c>
      <c r="K54" s="333">
        <v>74094</v>
      </c>
      <c r="L54" s="333"/>
      <c r="M54" s="333"/>
      <c r="N54" s="68">
        <f t="shared" si="3"/>
        <v>130865</v>
      </c>
    </row>
    <row r="55" spans="1:14" ht="12.75">
      <c r="A55" s="91" t="s">
        <v>326</v>
      </c>
      <c r="B55" s="332"/>
      <c r="C55" s="333"/>
      <c r="D55" s="333">
        <v>8991</v>
      </c>
      <c r="E55" s="333"/>
      <c r="F55" s="333"/>
      <c r="G55" s="350">
        <f t="shared" si="4"/>
        <v>8991</v>
      </c>
      <c r="H55" s="99"/>
      <c r="I55" s="332"/>
      <c r="J55" s="333"/>
      <c r="K55" s="333"/>
      <c r="L55" s="333"/>
      <c r="M55" s="333"/>
      <c r="N55" s="68">
        <f t="shared" si="3"/>
        <v>0</v>
      </c>
    </row>
    <row r="56" spans="1:14" ht="12.75">
      <c r="A56" s="91" t="s">
        <v>327</v>
      </c>
      <c r="B56" s="332"/>
      <c r="C56" s="333"/>
      <c r="D56" s="333">
        <v>184</v>
      </c>
      <c r="E56" s="333"/>
      <c r="F56" s="333"/>
      <c r="G56" s="350">
        <f t="shared" si="4"/>
        <v>184</v>
      </c>
      <c r="H56" s="99"/>
      <c r="I56" s="332">
        <v>3072</v>
      </c>
      <c r="J56" s="333">
        <v>1400</v>
      </c>
      <c r="K56" s="333">
        <v>38628</v>
      </c>
      <c r="L56" s="333"/>
      <c r="M56" s="333"/>
      <c r="N56" s="68">
        <f t="shared" si="3"/>
        <v>43100</v>
      </c>
    </row>
    <row r="57" spans="1:14" ht="12.75">
      <c r="A57" s="91" t="s">
        <v>328</v>
      </c>
      <c r="B57" s="332"/>
      <c r="C57" s="333"/>
      <c r="D57" s="333">
        <v>173500</v>
      </c>
      <c r="E57" s="333"/>
      <c r="F57" s="333"/>
      <c r="G57" s="350">
        <f t="shared" si="4"/>
        <v>173500</v>
      </c>
      <c r="H57" s="99"/>
      <c r="I57" s="332"/>
      <c r="J57" s="333"/>
      <c r="K57" s="333"/>
      <c r="L57" s="333"/>
      <c r="M57" s="333"/>
      <c r="N57" s="68">
        <f t="shared" si="3"/>
        <v>0</v>
      </c>
    </row>
    <row r="58" spans="1:14" ht="12.75">
      <c r="A58" s="91" t="s">
        <v>329</v>
      </c>
      <c r="B58" s="332"/>
      <c r="C58" s="333"/>
      <c r="D58" s="333"/>
      <c r="E58" s="333"/>
      <c r="F58" s="333"/>
      <c r="G58" s="350">
        <f t="shared" si="4"/>
        <v>0</v>
      </c>
      <c r="H58" s="99"/>
      <c r="I58" s="332"/>
      <c r="J58" s="333"/>
      <c r="K58" s="333">
        <v>137425</v>
      </c>
      <c r="L58" s="333"/>
      <c r="M58" s="333"/>
      <c r="N58" s="68">
        <f t="shared" si="3"/>
        <v>137425</v>
      </c>
    </row>
    <row r="59" spans="1:14" ht="12.75">
      <c r="A59" s="91" t="s">
        <v>330</v>
      </c>
      <c r="B59" s="332"/>
      <c r="C59" s="333"/>
      <c r="D59" s="333"/>
      <c r="E59" s="333"/>
      <c r="F59" s="333"/>
      <c r="G59" s="350">
        <f t="shared" si="4"/>
        <v>0</v>
      </c>
      <c r="H59" s="99"/>
      <c r="I59" s="332"/>
      <c r="J59" s="333"/>
      <c r="K59" s="333">
        <v>3900</v>
      </c>
      <c r="L59" s="333"/>
      <c r="M59" s="333"/>
      <c r="N59" s="68">
        <f t="shared" si="3"/>
        <v>3900</v>
      </c>
    </row>
    <row r="60" spans="1:14" ht="12.75">
      <c r="A60" s="91" t="s">
        <v>331</v>
      </c>
      <c r="B60" s="332"/>
      <c r="C60" s="333"/>
      <c r="D60" s="333"/>
      <c r="E60" s="333"/>
      <c r="F60" s="333"/>
      <c r="G60" s="350">
        <f t="shared" si="4"/>
        <v>0</v>
      </c>
      <c r="H60" s="99"/>
      <c r="I60" s="332"/>
      <c r="J60" s="333"/>
      <c r="K60" s="333">
        <v>20000</v>
      </c>
      <c r="L60" s="333"/>
      <c r="M60" s="333"/>
      <c r="N60" s="68">
        <f t="shared" si="3"/>
        <v>20000</v>
      </c>
    </row>
    <row r="61" spans="1:14" ht="12.75">
      <c r="A61" s="91" t="s">
        <v>332</v>
      </c>
      <c r="B61" s="332"/>
      <c r="C61" s="333"/>
      <c r="D61" s="333"/>
      <c r="E61" s="333"/>
      <c r="F61" s="333"/>
      <c r="G61" s="350">
        <f t="shared" si="4"/>
        <v>0</v>
      </c>
      <c r="H61" s="99"/>
      <c r="I61" s="332"/>
      <c r="J61" s="333"/>
      <c r="K61" s="333">
        <v>1400</v>
      </c>
      <c r="L61" s="333"/>
      <c r="M61" s="333"/>
      <c r="N61" s="68">
        <f t="shared" si="3"/>
        <v>1400</v>
      </c>
    </row>
    <row r="62" spans="1:14" ht="12.75">
      <c r="A62" s="91" t="s">
        <v>333</v>
      </c>
      <c r="B62" s="332"/>
      <c r="C62" s="333"/>
      <c r="D62" s="333"/>
      <c r="E62" s="333"/>
      <c r="F62" s="333"/>
      <c r="G62" s="350">
        <f t="shared" si="4"/>
        <v>0</v>
      </c>
      <c r="H62" s="99"/>
      <c r="I62" s="332">
        <v>2516</v>
      </c>
      <c r="J62" s="333"/>
      <c r="K62" s="333">
        <v>10484</v>
      </c>
      <c r="L62" s="333"/>
      <c r="M62" s="333"/>
      <c r="N62" s="68">
        <f t="shared" si="3"/>
        <v>13000</v>
      </c>
    </row>
    <row r="63" spans="1:14" ht="12.75">
      <c r="A63" s="91" t="s">
        <v>334</v>
      </c>
      <c r="B63" s="332"/>
      <c r="C63" s="333"/>
      <c r="D63" s="333"/>
      <c r="E63" s="333"/>
      <c r="F63" s="333"/>
      <c r="G63" s="350">
        <f t="shared" si="4"/>
        <v>0</v>
      </c>
      <c r="H63" s="99"/>
      <c r="I63" s="332">
        <v>523</v>
      </c>
      <c r="J63" s="333"/>
      <c r="K63" s="333">
        <v>2177</v>
      </c>
      <c r="L63" s="333"/>
      <c r="M63" s="333"/>
      <c r="N63" s="68">
        <f t="shared" si="3"/>
        <v>2700</v>
      </c>
    </row>
    <row r="64" spans="1:14" ht="12.75">
      <c r="A64" s="91" t="s">
        <v>335</v>
      </c>
      <c r="B64" s="332"/>
      <c r="C64" s="333"/>
      <c r="D64" s="333"/>
      <c r="E64" s="333"/>
      <c r="F64" s="333"/>
      <c r="G64" s="350">
        <f t="shared" si="4"/>
        <v>0</v>
      </c>
      <c r="H64" s="99"/>
      <c r="I64" s="332"/>
      <c r="J64" s="333"/>
      <c r="K64" s="333">
        <v>25000</v>
      </c>
      <c r="L64" s="333"/>
      <c r="M64" s="333"/>
      <c r="N64" s="68">
        <f t="shared" si="3"/>
        <v>25000</v>
      </c>
    </row>
    <row r="65" spans="1:14" ht="12.75">
      <c r="A65" s="91" t="s">
        <v>336</v>
      </c>
      <c r="B65" s="332"/>
      <c r="C65" s="333"/>
      <c r="D65" s="333"/>
      <c r="E65" s="333"/>
      <c r="F65" s="333"/>
      <c r="G65" s="350">
        <f t="shared" si="4"/>
        <v>0</v>
      </c>
      <c r="H65" s="99"/>
      <c r="I65" s="332"/>
      <c r="J65" s="333"/>
      <c r="K65" s="333">
        <v>2000</v>
      </c>
      <c r="L65" s="333"/>
      <c r="M65" s="333"/>
      <c r="N65" s="68">
        <f t="shared" si="3"/>
        <v>2000</v>
      </c>
    </row>
    <row r="66" spans="1:14" ht="12.75">
      <c r="A66" s="91" t="s">
        <v>337</v>
      </c>
      <c r="B66" s="332"/>
      <c r="C66" s="333"/>
      <c r="D66" s="333"/>
      <c r="E66" s="333"/>
      <c r="F66" s="333"/>
      <c r="G66" s="350">
        <f t="shared" si="4"/>
        <v>0</v>
      </c>
      <c r="H66" s="99"/>
      <c r="I66" s="332"/>
      <c r="J66" s="333"/>
      <c r="K66" s="333">
        <v>2400</v>
      </c>
      <c r="L66" s="333"/>
      <c r="M66" s="333"/>
      <c r="N66" s="68">
        <f t="shared" si="3"/>
        <v>2400</v>
      </c>
    </row>
    <row r="67" spans="1:14" ht="12.75">
      <c r="A67" s="91" t="s">
        <v>338</v>
      </c>
      <c r="B67" s="332"/>
      <c r="C67" s="333"/>
      <c r="D67" s="333"/>
      <c r="E67" s="333"/>
      <c r="F67" s="333"/>
      <c r="G67" s="350">
        <f t="shared" si="4"/>
        <v>0</v>
      </c>
      <c r="H67" s="99"/>
      <c r="I67" s="332"/>
      <c r="J67" s="333"/>
      <c r="K67" s="333">
        <v>1423</v>
      </c>
      <c r="L67" s="333"/>
      <c r="M67" s="333"/>
      <c r="N67" s="68">
        <f t="shared" si="3"/>
        <v>1423</v>
      </c>
    </row>
    <row r="68" spans="1:14" ht="12.75">
      <c r="A68" s="91" t="s">
        <v>339</v>
      </c>
      <c r="B68" s="332"/>
      <c r="C68" s="333"/>
      <c r="D68" s="333"/>
      <c r="E68" s="333"/>
      <c r="F68" s="333"/>
      <c r="G68" s="350">
        <f t="shared" si="4"/>
        <v>0</v>
      </c>
      <c r="H68" s="99"/>
      <c r="I68" s="332"/>
      <c r="J68" s="333"/>
      <c r="K68" s="333">
        <v>3100</v>
      </c>
      <c r="L68" s="333"/>
      <c r="M68" s="333"/>
      <c r="N68" s="68">
        <f t="shared" si="3"/>
        <v>3100</v>
      </c>
    </row>
    <row r="69" spans="1:14" ht="12.75">
      <c r="A69" s="91" t="s">
        <v>340</v>
      </c>
      <c r="B69" s="332"/>
      <c r="C69" s="333"/>
      <c r="D69" s="333"/>
      <c r="E69" s="333"/>
      <c r="F69" s="333"/>
      <c r="G69" s="350">
        <f t="shared" si="4"/>
        <v>0</v>
      </c>
      <c r="H69" s="99"/>
      <c r="I69" s="332"/>
      <c r="J69" s="333"/>
      <c r="K69" s="333">
        <v>3500</v>
      </c>
      <c r="L69" s="333"/>
      <c r="M69" s="333"/>
      <c r="N69" s="68">
        <f t="shared" si="3"/>
        <v>3500</v>
      </c>
    </row>
    <row r="70" spans="1:14" ht="12.75">
      <c r="A70" s="91" t="s">
        <v>341</v>
      </c>
      <c r="B70" s="332"/>
      <c r="C70" s="333"/>
      <c r="D70" s="333">
        <v>1200</v>
      </c>
      <c r="E70" s="333"/>
      <c r="F70" s="333"/>
      <c r="G70" s="350">
        <f t="shared" si="4"/>
        <v>1200</v>
      </c>
      <c r="H70" s="99"/>
      <c r="I70" s="332"/>
      <c r="J70" s="333"/>
      <c r="K70" s="333">
        <v>3000</v>
      </c>
      <c r="L70" s="333"/>
      <c r="M70" s="333"/>
      <c r="N70" s="68">
        <f t="shared" si="3"/>
        <v>3000</v>
      </c>
    </row>
    <row r="71" spans="1:14" ht="12.75">
      <c r="A71" s="91" t="s">
        <v>342</v>
      </c>
      <c r="B71" s="332"/>
      <c r="C71" s="333"/>
      <c r="D71" s="333"/>
      <c r="E71" s="333"/>
      <c r="F71" s="333"/>
      <c r="G71" s="350">
        <f t="shared" si="4"/>
        <v>0</v>
      </c>
      <c r="H71" s="99"/>
      <c r="I71" s="332"/>
      <c r="J71" s="333"/>
      <c r="K71" s="421">
        <v>6432</v>
      </c>
      <c r="L71" s="333"/>
      <c r="M71" s="333"/>
      <c r="N71" s="68">
        <f t="shared" si="3"/>
        <v>6432</v>
      </c>
    </row>
    <row r="72" spans="1:14" ht="12.75">
      <c r="A72" s="335" t="s">
        <v>343</v>
      </c>
      <c r="B72" s="332"/>
      <c r="C72" s="333"/>
      <c r="D72" s="333">
        <v>33329</v>
      </c>
      <c r="E72" s="333"/>
      <c r="F72" s="333"/>
      <c r="G72" s="350">
        <f t="shared" si="4"/>
        <v>33329</v>
      </c>
      <c r="H72" s="99"/>
      <c r="I72" s="332"/>
      <c r="J72" s="333"/>
      <c r="K72" s="333"/>
      <c r="L72" s="333"/>
      <c r="M72" s="333"/>
      <c r="N72" s="68">
        <f t="shared" si="3"/>
        <v>0</v>
      </c>
    </row>
    <row r="73" spans="1:14" ht="12.75">
      <c r="A73" s="334" t="s">
        <v>344</v>
      </c>
      <c r="B73" s="332"/>
      <c r="C73" s="333"/>
      <c r="D73" s="333"/>
      <c r="E73" s="333"/>
      <c r="F73" s="333"/>
      <c r="G73" s="350">
        <f t="shared" si="4"/>
        <v>0</v>
      </c>
      <c r="H73" s="99"/>
      <c r="I73" s="332">
        <v>339</v>
      </c>
      <c r="J73" s="333"/>
      <c r="K73" s="333"/>
      <c r="L73" s="333"/>
      <c r="M73" s="333"/>
      <c r="N73" s="68">
        <f t="shared" si="3"/>
        <v>339</v>
      </c>
    </row>
    <row r="74" spans="1:14" ht="12.75">
      <c r="A74" s="91" t="s">
        <v>346</v>
      </c>
      <c r="B74" s="332"/>
      <c r="C74" s="333"/>
      <c r="D74" s="333"/>
      <c r="E74" s="333"/>
      <c r="F74" s="333"/>
      <c r="G74" s="350">
        <f t="shared" si="4"/>
        <v>0</v>
      </c>
      <c r="H74" s="99"/>
      <c r="I74" s="332"/>
      <c r="J74" s="333"/>
      <c r="K74" s="333">
        <v>15950</v>
      </c>
      <c r="L74" s="333"/>
      <c r="M74" s="333"/>
      <c r="N74" s="68">
        <f t="shared" si="3"/>
        <v>15950</v>
      </c>
    </row>
    <row r="75" spans="1:14" ht="12.75">
      <c r="A75" s="91" t="s">
        <v>347</v>
      </c>
      <c r="B75" s="332">
        <v>306</v>
      </c>
      <c r="C75" s="333"/>
      <c r="D75" s="333"/>
      <c r="E75" s="333"/>
      <c r="F75" s="333"/>
      <c r="G75" s="342">
        <f t="shared" si="4"/>
        <v>306</v>
      </c>
      <c r="H75" s="99"/>
      <c r="I75" s="332">
        <v>3046</v>
      </c>
      <c r="J75" s="333"/>
      <c r="K75" s="333"/>
      <c r="L75" s="333"/>
      <c r="M75" s="333"/>
      <c r="N75" s="68">
        <f t="shared" si="3"/>
        <v>3046</v>
      </c>
    </row>
    <row r="76" spans="1:14" ht="13.5" thickBot="1">
      <c r="A76" s="91" t="s">
        <v>345</v>
      </c>
      <c r="B76" s="332"/>
      <c r="C76" s="333"/>
      <c r="D76" s="333">
        <v>2827</v>
      </c>
      <c r="E76" s="333"/>
      <c r="F76" s="333"/>
      <c r="G76" s="351">
        <f t="shared" si="4"/>
        <v>2827</v>
      </c>
      <c r="H76" s="99"/>
      <c r="I76" s="332">
        <v>2827</v>
      </c>
      <c r="J76" s="333"/>
      <c r="K76" s="333"/>
      <c r="L76" s="333"/>
      <c r="M76" s="333"/>
      <c r="N76" s="348">
        <f t="shared" si="3"/>
        <v>2827</v>
      </c>
    </row>
    <row r="77" spans="1:14" ht="12.75">
      <c r="A77" s="93" t="s">
        <v>9</v>
      </c>
      <c r="B77" s="349">
        <f>SUM(B9:B12,B20:B30,B35,B39:B46,B50:B76)</f>
        <v>829142</v>
      </c>
      <c r="C77" s="349">
        <f>SUM(C9:C12,C20:C30,C35,C39:C46,C50:C76)</f>
        <v>34700</v>
      </c>
      <c r="D77" s="349">
        <f>SUM(D9:D12,D19:D30,D35,D39:D46,D50:D76,D34)</f>
        <v>1560356</v>
      </c>
      <c r="E77" s="349">
        <f>SUM(E9:E12,E20:E30,E35,E39:E46,E50:E76)</f>
        <v>945393</v>
      </c>
      <c r="F77" s="349">
        <f>SUM(F9:F12,F20:F29,F30,F35,F39:F46,F50:F76)</f>
        <v>146233</v>
      </c>
      <c r="G77" s="349">
        <f>SUM(G9:G12,G19:G30,G39:G46,G50:G57,G58:G76,G34)</f>
        <v>3515824</v>
      </c>
      <c r="H77" s="349">
        <f>SUM(H9:H12,H20:H30,H39:H46,H50:H57,H58:H76)</f>
        <v>0</v>
      </c>
      <c r="I77" s="349">
        <f>SUM(I9:I12,I19:I30,I35,I39:I46,I50:I76,I34)</f>
        <v>587327</v>
      </c>
      <c r="J77" s="349">
        <f aca="true" t="shared" si="5" ref="I77:N77">SUM(J9:J12,J19:J30,J35,J39:J46,J50:J76)</f>
        <v>207082</v>
      </c>
      <c r="K77" s="349">
        <f t="shared" si="5"/>
        <v>1562258</v>
      </c>
      <c r="L77" s="349">
        <f t="shared" si="5"/>
        <v>1132321</v>
      </c>
      <c r="M77" s="349">
        <f t="shared" si="5"/>
        <v>26836</v>
      </c>
      <c r="N77" s="530">
        <f>SUM(N9:N12,N19:N30,N35,N39:N46,N50:N76,N34)</f>
        <v>3515824</v>
      </c>
    </row>
    <row r="78" spans="1:14" ht="12.75">
      <c r="A78" s="92" t="s">
        <v>115</v>
      </c>
      <c r="B78" s="70"/>
      <c r="C78" s="66"/>
      <c r="D78" s="66"/>
      <c r="E78" s="66"/>
      <c r="F78" s="66"/>
      <c r="G78" s="68"/>
      <c r="H78" s="100"/>
      <c r="I78" s="69"/>
      <c r="J78" s="76"/>
      <c r="K78" s="66">
        <v>1182372</v>
      </c>
      <c r="L78" s="66"/>
      <c r="M78" s="66"/>
      <c r="N78" s="67">
        <f>SUM(I78:M78)</f>
        <v>1182372</v>
      </c>
    </row>
    <row r="79" spans="1:14" ht="13.5" thickBot="1">
      <c r="A79" s="527" t="s">
        <v>116</v>
      </c>
      <c r="B79" s="526">
        <f aca="true" t="shared" si="6" ref="B79:N79">B77-B78</f>
        <v>829142</v>
      </c>
      <c r="C79" s="77">
        <f t="shared" si="6"/>
        <v>34700</v>
      </c>
      <c r="D79" s="77">
        <f t="shared" si="6"/>
        <v>1560356</v>
      </c>
      <c r="E79" s="77">
        <f t="shared" si="6"/>
        <v>945393</v>
      </c>
      <c r="F79" s="77">
        <f t="shared" si="6"/>
        <v>146233</v>
      </c>
      <c r="G79" s="528">
        <f t="shared" si="6"/>
        <v>3515824</v>
      </c>
      <c r="H79" s="529">
        <f t="shared" si="6"/>
        <v>0</v>
      </c>
      <c r="I79" s="526">
        <f t="shared" si="6"/>
        <v>587327</v>
      </c>
      <c r="J79" s="77">
        <f t="shared" si="6"/>
        <v>207082</v>
      </c>
      <c r="K79" s="77">
        <f t="shared" si="6"/>
        <v>379886</v>
      </c>
      <c r="L79" s="77">
        <f t="shared" si="6"/>
        <v>1132321</v>
      </c>
      <c r="M79" s="77">
        <f t="shared" si="6"/>
        <v>26836</v>
      </c>
      <c r="N79" s="531">
        <f t="shared" si="6"/>
        <v>2333452</v>
      </c>
    </row>
    <row r="80" spans="1:14" ht="12.75">
      <c r="A80" s="289"/>
      <c r="B80" s="290"/>
      <c r="C80" s="290"/>
      <c r="D80" s="290"/>
      <c r="E80" s="290"/>
      <c r="F80" s="290"/>
      <c r="G80" s="111"/>
      <c r="H80" s="111"/>
      <c r="I80" s="394"/>
      <c r="J80" s="290"/>
      <c r="K80" s="395"/>
      <c r="L80" s="394"/>
      <c r="M80" s="394"/>
      <c r="N80" s="291"/>
    </row>
    <row r="81" spans="1:14" ht="12.75">
      <c r="A81" s="289"/>
      <c r="B81" s="290"/>
      <c r="C81" s="290"/>
      <c r="D81" s="290"/>
      <c r="E81" s="290"/>
      <c r="F81" s="290"/>
      <c r="G81" s="111"/>
      <c r="H81" s="111"/>
      <c r="I81" s="290"/>
      <c r="J81" s="290"/>
      <c r="K81" s="395"/>
      <c r="L81" s="394"/>
      <c r="M81" s="394"/>
      <c r="N81" s="291"/>
    </row>
    <row r="82" spans="1:14" ht="12.75">
      <c r="A82" s="289"/>
      <c r="B82" s="290"/>
      <c r="C82" s="290"/>
      <c r="D82" s="290"/>
      <c r="E82" s="290"/>
      <c r="F82" s="290"/>
      <c r="G82" s="111"/>
      <c r="H82" s="111"/>
      <c r="I82" s="390"/>
      <c r="J82" s="290"/>
      <c r="K82" s="291"/>
      <c r="L82" s="290"/>
      <c r="M82" s="290"/>
      <c r="N82" s="291"/>
    </row>
    <row r="83" spans="1:14" ht="12.75">
      <c r="A83" s="289"/>
      <c r="B83" s="290"/>
      <c r="C83" s="290"/>
      <c r="D83" s="290"/>
      <c r="E83" s="290"/>
      <c r="F83" s="290"/>
      <c r="G83" s="111"/>
      <c r="H83" s="111"/>
      <c r="I83" s="290"/>
      <c r="J83" s="290"/>
      <c r="K83" s="291"/>
      <c r="L83" s="290"/>
      <c r="M83" s="290"/>
      <c r="N83" s="291"/>
    </row>
    <row r="84" spans="1:14" ht="12.75">
      <c r="A84" s="289"/>
      <c r="B84" s="290"/>
      <c r="C84" s="290"/>
      <c r="D84" s="290"/>
      <c r="E84" s="290"/>
      <c r="F84" s="290"/>
      <c r="G84" s="111"/>
      <c r="H84" s="111"/>
      <c r="I84" s="290"/>
      <c r="J84" s="290"/>
      <c r="K84" s="291"/>
      <c r="L84" s="290"/>
      <c r="M84" s="290"/>
      <c r="N84" s="291"/>
    </row>
    <row r="85" spans="1:14" ht="12.75">
      <c r="A85" s="289"/>
      <c r="B85" s="290"/>
      <c r="C85" s="290"/>
      <c r="D85" s="290"/>
      <c r="E85" s="290"/>
      <c r="F85" s="290"/>
      <c r="G85" s="111"/>
      <c r="H85" s="111"/>
      <c r="I85" s="290"/>
      <c r="J85" s="290"/>
      <c r="K85" s="291"/>
      <c r="L85" s="290"/>
      <c r="M85" s="290"/>
      <c r="N85" s="291"/>
    </row>
    <row r="86" spans="1:14" ht="12.75">
      <c r="A86" s="289"/>
      <c r="B86" s="290"/>
      <c r="C86" s="290"/>
      <c r="D86" s="290"/>
      <c r="E86" s="290"/>
      <c r="F86" s="290"/>
      <c r="G86" s="111"/>
      <c r="H86" s="111"/>
      <c r="I86" s="290"/>
      <c r="J86" s="290"/>
      <c r="K86" s="291"/>
      <c r="L86" s="290"/>
      <c r="M86" s="290"/>
      <c r="N86" s="291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0">
    <pageSetUpPr fitToPage="1"/>
  </sheetPr>
  <dimension ref="A1:F38"/>
  <sheetViews>
    <sheetView workbookViewId="0" topLeftCell="A1">
      <selection activeCell="D8" sqref="D8"/>
    </sheetView>
  </sheetViews>
  <sheetFormatPr defaultColWidth="9.140625" defaultRowHeight="12.75"/>
  <cols>
    <col min="1" max="1" width="63.140625" style="9" customWidth="1"/>
    <col min="2" max="2" width="12.8515625" style="9" customWidth="1"/>
    <col min="3" max="3" width="13.140625" style="396" customWidth="1"/>
    <col min="4" max="4" width="13.00390625" style="396" customWidth="1"/>
    <col min="5" max="5" width="11.8515625" style="396" customWidth="1"/>
    <col min="6" max="6" width="12.57421875" style="0" customWidth="1"/>
  </cols>
  <sheetData>
    <row r="1" spans="1:5" ht="15" customHeight="1">
      <c r="A1" s="10"/>
      <c r="B1" s="10"/>
      <c r="C1" s="13"/>
      <c r="D1"/>
      <c r="E1" s="44" t="s">
        <v>405</v>
      </c>
    </row>
    <row r="2" spans="1:6" ht="15" customHeight="1">
      <c r="A2" s="10"/>
      <c r="B2" s="10"/>
      <c r="C2" s="13"/>
      <c r="D2" s="462" t="s">
        <v>428</v>
      </c>
      <c r="E2" s="462"/>
      <c r="F2" s="462"/>
    </row>
    <row r="3" spans="1:6" ht="19.5">
      <c r="A3" s="5" t="s">
        <v>383</v>
      </c>
      <c r="B3" s="5"/>
      <c r="C3" s="14"/>
      <c r="D3" s="14"/>
      <c r="E3" s="14"/>
      <c r="F3" s="16"/>
    </row>
    <row r="4" spans="1:6" ht="19.5">
      <c r="A4" s="509" t="s">
        <v>34</v>
      </c>
      <c r="B4" s="509"/>
      <c r="C4" s="509"/>
      <c r="D4" s="14" t="s">
        <v>420</v>
      </c>
      <c r="E4" s="14"/>
      <c r="F4" s="16"/>
    </row>
    <row r="5" spans="1:6" ht="14.25" customHeight="1" thickBot="1">
      <c r="A5" s="128"/>
      <c r="B5" s="128"/>
      <c r="C5" s="59"/>
      <c r="D5" s="59"/>
      <c r="E5" s="6"/>
      <c r="F5" s="129" t="s">
        <v>0</v>
      </c>
    </row>
    <row r="6" spans="1:6" s="126" customFormat="1" ht="12.75" customHeight="1">
      <c r="A6" s="463" t="s">
        <v>33</v>
      </c>
      <c r="B6" s="465" t="s">
        <v>119</v>
      </c>
      <c r="C6" s="467" t="s">
        <v>49</v>
      </c>
      <c r="D6" s="467" t="s">
        <v>35</v>
      </c>
      <c r="E6" s="467" t="s">
        <v>120</v>
      </c>
      <c r="F6" s="469" t="s">
        <v>36</v>
      </c>
    </row>
    <row r="7" spans="1:6" s="126" customFormat="1" ht="12.75" customHeight="1" thickBot="1">
      <c r="A7" s="464"/>
      <c r="B7" s="466"/>
      <c r="C7" s="468"/>
      <c r="D7" s="468"/>
      <c r="E7" s="468"/>
      <c r="F7" s="470"/>
    </row>
    <row r="8" spans="1:6" s="106" customFormat="1" ht="15" customHeight="1">
      <c r="A8" s="130" t="s">
        <v>305</v>
      </c>
      <c r="B8" s="131"/>
      <c r="C8" s="132"/>
      <c r="D8" s="132"/>
      <c r="E8" s="132">
        <v>25108</v>
      </c>
      <c r="F8" s="133">
        <f>SUM(C8:E8)</f>
        <v>25108</v>
      </c>
    </row>
    <row r="9" spans="1:6" ht="15" customHeight="1">
      <c r="A9" s="105" t="s">
        <v>306</v>
      </c>
      <c r="B9" s="119"/>
      <c r="C9" s="134"/>
      <c r="D9" s="134"/>
      <c r="E9" s="134">
        <v>78466</v>
      </c>
      <c r="F9" s="135">
        <f>SUM(C9:E9)</f>
        <v>78466</v>
      </c>
    </row>
    <row r="10" spans="1:6" ht="15" customHeight="1">
      <c r="A10" s="345" t="s">
        <v>351</v>
      </c>
      <c r="B10" s="119"/>
      <c r="C10" s="134"/>
      <c r="D10" s="134"/>
      <c r="E10" s="134"/>
      <c r="F10" s="135"/>
    </row>
    <row r="11" spans="1:6" ht="15" customHeight="1">
      <c r="A11" s="355" t="s">
        <v>365</v>
      </c>
      <c r="B11" s="119"/>
      <c r="C11" s="134"/>
      <c r="D11" s="134"/>
      <c r="E11" s="134"/>
      <c r="F11" s="135">
        <f aca="true" t="shared" si="0" ref="F11:F36">SUM(C11:E11)</f>
        <v>0</v>
      </c>
    </row>
    <row r="12" spans="1:6" ht="15" customHeight="1">
      <c r="A12" s="105" t="s">
        <v>352</v>
      </c>
      <c r="B12" s="119"/>
      <c r="C12" s="134"/>
      <c r="D12" s="134"/>
      <c r="E12" s="134">
        <v>4550</v>
      </c>
      <c r="F12" s="135">
        <f t="shared" si="0"/>
        <v>4550</v>
      </c>
    </row>
    <row r="13" spans="1:6" ht="15" customHeight="1">
      <c r="A13" s="105" t="s">
        <v>309</v>
      </c>
      <c r="B13" s="119"/>
      <c r="C13" s="134">
        <v>573</v>
      </c>
      <c r="D13" s="134">
        <v>144</v>
      </c>
      <c r="E13" s="134">
        <v>3385</v>
      </c>
      <c r="F13" s="135">
        <f t="shared" si="0"/>
        <v>4102</v>
      </c>
    </row>
    <row r="14" spans="1:6" ht="15" customHeight="1">
      <c r="A14" s="105" t="s">
        <v>310</v>
      </c>
      <c r="B14" s="119"/>
      <c r="C14" s="134"/>
      <c r="D14" s="134"/>
      <c r="E14" s="134">
        <v>750</v>
      </c>
      <c r="F14" s="135">
        <f t="shared" si="0"/>
        <v>750</v>
      </c>
    </row>
    <row r="15" spans="1:6" ht="15" customHeight="1">
      <c r="A15" s="105" t="s">
        <v>311</v>
      </c>
      <c r="B15" s="119"/>
      <c r="C15" s="134"/>
      <c r="D15" s="134"/>
      <c r="E15" s="134">
        <v>18093</v>
      </c>
      <c r="F15" s="135">
        <f t="shared" si="0"/>
        <v>18093</v>
      </c>
    </row>
    <row r="16" spans="1:6" ht="15" customHeight="1">
      <c r="A16" s="105" t="s">
        <v>312</v>
      </c>
      <c r="B16" s="119"/>
      <c r="C16" s="134">
        <v>6239</v>
      </c>
      <c r="D16" s="134">
        <v>872</v>
      </c>
      <c r="E16" s="134"/>
      <c r="F16" s="135">
        <f t="shared" si="0"/>
        <v>7111</v>
      </c>
    </row>
    <row r="17" spans="1:6" ht="15" customHeight="1">
      <c r="A17" s="105" t="s">
        <v>313</v>
      </c>
      <c r="B17" s="119">
        <v>14</v>
      </c>
      <c r="C17" s="134">
        <v>33987</v>
      </c>
      <c r="D17" s="134">
        <v>8543</v>
      </c>
      <c r="E17" s="134">
        <v>552</v>
      </c>
      <c r="F17" s="135">
        <f t="shared" si="0"/>
        <v>43082</v>
      </c>
    </row>
    <row r="18" spans="1:6" ht="15" customHeight="1">
      <c r="A18" s="105" t="s">
        <v>353</v>
      </c>
      <c r="B18" s="119">
        <v>52</v>
      </c>
      <c r="C18" s="134">
        <v>126817</v>
      </c>
      <c r="D18" s="134">
        <v>31392</v>
      </c>
      <c r="E18" s="512">
        <v>112862</v>
      </c>
      <c r="F18" s="135">
        <f t="shared" si="0"/>
        <v>271071</v>
      </c>
    </row>
    <row r="19" spans="1:6" ht="15" customHeight="1">
      <c r="A19" s="105" t="s">
        <v>354</v>
      </c>
      <c r="B19" s="119"/>
      <c r="C19" s="134"/>
      <c r="D19" s="134"/>
      <c r="E19" s="400">
        <v>210</v>
      </c>
      <c r="F19" s="135">
        <f t="shared" si="0"/>
        <v>210</v>
      </c>
    </row>
    <row r="20" spans="1:6" ht="15" customHeight="1">
      <c r="A20" s="510" t="s">
        <v>435</v>
      </c>
      <c r="B20" s="119"/>
      <c r="C20" s="511">
        <v>5791</v>
      </c>
      <c r="D20" s="511">
        <v>1408</v>
      </c>
      <c r="E20" s="512">
        <v>500</v>
      </c>
      <c r="F20" s="135">
        <f t="shared" si="0"/>
        <v>7699</v>
      </c>
    </row>
    <row r="21" spans="1:6" ht="15" customHeight="1">
      <c r="A21" s="105" t="s">
        <v>355</v>
      </c>
      <c r="B21" s="119"/>
      <c r="C21" s="134"/>
      <c r="D21" s="134"/>
      <c r="E21" s="134">
        <v>3750</v>
      </c>
      <c r="F21" s="135">
        <f t="shared" si="0"/>
        <v>3750</v>
      </c>
    </row>
    <row r="22" spans="1:6" ht="15" customHeight="1">
      <c r="A22" s="123" t="s">
        <v>356</v>
      </c>
      <c r="B22" s="120">
        <v>1</v>
      </c>
      <c r="C22" s="134">
        <v>1128</v>
      </c>
      <c r="D22" s="134">
        <v>305</v>
      </c>
      <c r="E22" s="134">
        <v>8585</v>
      </c>
      <c r="F22" s="135">
        <f t="shared" si="0"/>
        <v>10018</v>
      </c>
    </row>
    <row r="23" spans="1:6" ht="15" customHeight="1">
      <c r="A23" s="105" t="s">
        <v>32</v>
      </c>
      <c r="B23" s="119"/>
      <c r="C23" s="134"/>
      <c r="D23" s="134"/>
      <c r="E23" s="134">
        <v>27500</v>
      </c>
      <c r="F23" s="135">
        <f t="shared" si="0"/>
        <v>27500</v>
      </c>
    </row>
    <row r="24" spans="1:6" ht="15" customHeight="1">
      <c r="A24" s="105" t="s">
        <v>321</v>
      </c>
      <c r="B24" s="119"/>
      <c r="C24" s="134"/>
      <c r="D24" s="134"/>
      <c r="E24" s="134">
        <v>18543</v>
      </c>
      <c r="F24" s="135">
        <f t="shared" si="0"/>
        <v>18543</v>
      </c>
    </row>
    <row r="25" spans="1:6" ht="15" customHeight="1">
      <c r="A25" s="105" t="s">
        <v>357</v>
      </c>
      <c r="B25" s="119"/>
      <c r="C25" s="134">
        <v>487</v>
      </c>
      <c r="D25" s="134">
        <v>131</v>
      </c>
      <c r="E25" s="134">
        <v>2708</v>
      </c>
      <c r="F25" s="135">
        <f t="shared" si="0"/>
        <v>3326</v>
      </c>
    </row>
    <row r="26" spans="1:6" ht="15" customHeight="1">
      <c r="A26" s="105" t="s">
        <v>324</v>
      </c>
      <c r="B26" s="119"/>
      <c r="C26" s="134"/>
      <c r="D26" s="134"/>
      <c r="E26" s="134">
        <v>51625</v>
      </c>
      <c r="F26" s="135">
        <f t="shared" si="0"/>
        <v>51625</v>
      </c>
    </row>
    <row r="27" spans="1:6" ht="15" customHeight="1">
      <c r="A27" s="105" t="s">
        <v>325</v>
      </c>
      <c r="B27" s="119"/>
      <c r="C27" s="134"/>
      <c r="D27" s="134"/>
      <c r="E27" s="134"/>
      <c r="F27" s="135">
        <f t="shared" si="0"/>
        <v>0</v>
      </c>
    </row>
    <row r="28" spans="1:6" ht="15" customHeight="1">
      <c r="A28" s="105" t="s">
        <v>326</v>
      </c>
      <c r="B28" s="119"/>
      <c r="C28" s="134"/>
      <c r="D28" s="134"/>
      <c r="E28" s="134"/>
      <c r="F28" s="135">
        <f t="shared" si="0"/>
        <v>0</v>
      </c>
    </row>
    <row r="29" spans="1:6" ht="15" customHeight="1">
      <c r="A29" s="105" t="s">
        <v>327</v>
      </c>
      <c r="B29" s="119"/>
      <c r="C29" s="134"/>
      <c r="D29" s="134"/>
      <c r="E29" s="134">
        <v>3072</v>
      </c>
      <c r="F29" s="135">
        <f t="shared" si="0"/>
        <v>3072</v>
      </c>
    </row>
    <row r="30" spans="1:6" ht="15" customHeight="1">
      <c r="A30" s="105" t="s">
        <v>333</v>
      </c>
      <c r="B30" s="119"/>
      <c r="C30" s="134"/>
      <c r="D30" s="134">
        <v>2516</v>
      </c>
      <c r="E30" s="134"/>
      <c r="F30" s="135">
        <f t="shared" si="0"/>
        <v>2516</v>
      </c>
    </row>
    <row r="31" spans="1:6" ht="15" customHeight="1">
      <c r="A31" s="105" t="s">
        <v>334</v>
      </c>
      <c r="B31" s="119"/>
      <c r="C31" s="134"/>
      <c r="D31" s="134">
        <v>523</v>
      </c>
      <c r="E31" s="134"/>
      <c r="F31" s="135">
        <f t="shared" si="0"/>
        <v>523</v>
      </c>
    </row>
    <row r="32" spans="1:6" ht="15" customHeight="1">
      <c r="A32" s="105" t="s">
        <v>344</v>
      </c>
      <c r="B32" s="121"/>
      <c r="C32" s="136">
        <v>284</v>
      </c>
      <c r="D32" s="136">
        <v>55</v>
      </c>
      <c r="E32" s="136"/>
      <c r="F32" s="135">
        <f t="shared" si="0"/>
        <v>339</v>
      </c>
    </row>
    <row r="33" spans="1:6" s="53" customFormat="1" ht="15" customHeight="1">
      <c r="A33" s="123" t="s">
        <v>345</v>
      </c>
      <c r="B33" s="122"/>
      <c r="C33" s="137">
        <v>2226</v>
      </c>
      <c r="D33" s="137">
        <v>601</v>
      </c>
      <c r="E33" s="137"/>
      <c r="F33" s="138">
        <f t="shared" si="0"/>
        <v>2827</v>
      </c>
    </row>
    <row r="34" spans="1:6" s="53" customFormat="1" ht="15" customHeight="1">
      <c r="A34" s="123" t="s">
        <v>358</v>
      </c>
      <c r="B34" s="122"/>
      <c r="C34" s="137">
        <v>858</v>
      </c>
      <c r="D34" s="137">
        <v>231</v>
      </c>
      <c r="E34" s="137">
        <v>1957</v>
      </c>
      <c r="F34" s="138">
        <f t="shared" si="0"/>
        <v>3046</v>
      </c>
    </row>
    <row r="35" spans="1:6" ht="15" customHeight="1">
      <c r="A35" s="105"/>
      <c r="B35" s="119"/>
      <c r="C35" s="134"/>
      <c r="D35" s="134"/>
      <c r="E35" s="134"/>
      <c r="F35" s="135">
        <f t="shared" si="0"/>
        <v>0</v>
      </c>
    </row>
    <row r="36" spans="1:6" ht="15" customHeight="1" thickBot="1">
      <c r="A36" s="124"/>
      <c r="B36" s="125"/>
      <c r="C36" s="139"/>
      <c r="D36" s="139"/>
      <c r="E36" s="139"/>
      <c r="F36" s="140">
        <f t="shared" si="0"/>
        <v>0</v>
      </c>
    </row>
    <row r="37" spans="1:6" s="114" customFormat="1" ht="17.25" customHeight="1" thickBot="1">
      <c r="A37" s="112" t="s">
        <v>9</v>
      </c>
      <c r="B37" s="127">
        <f>SUM(B8:B36)</f>
        <v>67</v>
      </c>
      <c r="C37" s="141">
        <f>SUM(C8:C36)</f>
        <v>178390</v>
      </c>
      <c r="D37" s="141">
        <f>SUM(D8:D36)</f>
        <v>46721</v>
      </c>
      <c r="E37" s="141">
        <f>SUM(E8:E36)</f>
        <v>362216</v>
      </c>
      <c r="F37" s="141">
        <f>SUM(F8:F36)</f>
        <v>587327</v>
      </c>
    </row>
    <row r="38" spans="1:5" ht="15.75">
      <c r="A38" s="10"/>
      <c r="B38" s="10"/>
      <c r="C38" s="13"/>
      <c r="D38" s="13"/>
      <c r="E38" s="13"/>
    </row>
  </sheetData>
  <sheetProtection/>
  <mergeCells count="8">
    <mergeCell ref="D2:F2"/>
    <mergeCell ref="A6:A7"/>
    <mergeCell ref="B6:B7"/>
    <mergeCell ref="C6:C7"/>
    <mergeCell ref="D6:D7"/>
    <mergeCell ref="E6:E7"/>
    <mergeCell ref="F6:F7"/>
    <mergeCell ref="A4:C4"/>
  </mergeCells>
  <printOptions horizontalCentered="1"/>
  <pageMargins left="0.65" right="0.71" top="0.16" bottom="0.2" header="0.2" footer="0.2"/>
  <pageSetup fitToHeight="1" fitToWidth="1" horizontalDpi="180" verticalDpi="18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5"/>
  <dimension ref="A1:E91"/>
  <sheetViews>
    <sheetView workbookViewId="0" topLeftCell="A55">
      <selection activeCell="C96" sqref="C96"/>
    </sheetView>
  </sheetViews>
  <sheetFormatPr defaultColWidth="9.140625" defaultRowHeight="12.75"/>
  <cols>
    <col min="1" max="1" width="4.421875" style="261" customWidth="1"/>
    <col min="2" max="2" width="5.8515625" style="261" customWidth="1"/>
    <col min="3" max="3" width="54.8515625" style="261" customWidth="1"/>
    <col min="4" max="4" width="14.140625" style="261" customWidth="1"/>
    <col min="5" max="5" width="14.57421875" style="261" customWidth="1"/>
    <col min="6" max="16384" width="10.28125" style="261" customWidth="1"/>
  </cols>
  <sheetData>
    <row r="1" spans="3:5" s="255" customFormat="1" ht="27.75" customHeight="1">
      <c r="C1" s="491" t="s">
        <v>429</v>
      </c>
      <c r="D1" s="492"/>
      <c r="E1" s="492"/>
    </row>
    <row r="2" spans="1:5" s="257" customFormat="1" ht="46.5" customHeight="1">
      <c r="A2" s="480" t="s">
        <v>185</v>
      </c>
      <c r="B2" s="481"/>
      <c r="C2" s="481"/>
      <c r="D2" s="481"/>
      <c r="E2" s="481"/>
    </row>
    <row r="3" s="255" customFormat="1" ht="36" customHeight="1" thickBot="1">
      <c r="E3" s="256" t="s">
        <v>186</v>
      </c>
    </row>
    <row r="4" spans="1:5" s="258" customFormat="1" ht="12.75" customHeight="1">
      <c r="A4" s="473" t="s">
        <v>187</v>
      </c>
      <c r="B4" s="475" t="s">
        <v>188</v>
      </c>
      <c r="C4" s="475"/>
      <c r="D4" s="485" t="s">
        <v>384</v>
      </c>
      <c r="E4" s="486"/>
    </row>
    <row r="5" spans="1:5" s="258" customFormat="1" ht="12.75">
      <c r="A5" s="483"/>
      <c r="B5" s="484"/>
      <c r="C5" s="484"/>
      <c r="D5" s="487"/>
      <c r="E5" s="488"/>
    </row>
    <row r="6" spans="1:5" ht="15" customHeight="1">
      <c r="A6" s="259" t="s">
        <v>189</v>
      </c>
      <c r="B6" s="260" t="s">
        <v>190</v>
      </c>
      <c r="C6" s="260"/>
      <c r="D6" s="300"/>
      <c r="E6" s="305">
        <f>SUM(E7:E14)</f>
        <v>2777</v>
      </c>
    </row>
    <row r="7" spans="1:5" ht="15" customHeight="1">
      <c r="A7" s="262" t="s">
        <v>191</v>
      </c>
      <c r="B7" s="263"/>
      <c r="C7" s="264" t="s">
        <v>192</v>
      </c>
      <c r="D7" s="263"/>
      <c r="E7" s="305"/>
    </row>
    <row r="8" spans="1:5" ht="15" customHeight="1">
      <c r="A8" s="262" t="s">
        <v>193</v>
      </c>
      <c r="B8" s="263"/>
      <c r="C8" s="264" t="s">
        <v>194</v>
      </c>
      <c r="D8" s="263"/>
      <c r="E8" s="306"/>
    </row>
    <row r="9" spans="1:5" ht="15" customHeight="1">
      <c r="A9" s="262" t="s">
        <v>195</v>
      </c>
      <c r="B9" s="263"/>
      <c r="C9" s="264" t="s">
        <v>196</v>
      </c>
      <c r="D9" s="263"/>
      <c r="E9" s="307"/>
    </row>
    <row r="10" spans="1:5" ht="15" customHeight="1">
      <c r="A10" s="265" t="s">
        <v>197</v>
      </c>
      <c r="B10" s="266"/>
      <c r="C10" s="267" t="s">
        <v>198</v>
      </c>
      <c r="D10" s="266"/>
      <c r="E10" s="308"/>
    </row>
    <row r="11" spans="1:5" ht="15" customHeight="1">
      <c r="A11" s="268" t="s">
        <v>199</v>
      </c>
      <c r="B11" s="266"/>
      <c r="C11" s="267" t="s">
        <v>200</v>
      </c>
      <c r="D11" s="266"/>
      <c r="E11" s="309">
        <v>2777</v>
      </c>
    </row>
    <row r="12" spans="1:5" ht="15" customHeight="1">
      <c r="A12" s="269"/>
      <c r="B12" s="270"/>
      <c r="C12" s="271" t="s">
        <v>201</v>
      </c>
      <c r="D12" s="270"/>
      <c r="E12" s="310"/>
    </row>
    <row r="13" spans="1:5" ht="15" customHeight="1">
      <c r="A13" s="268" t="s">
        <v>202</v>
      </c>
      <c r="B13" s="266"/>
      <c r="C13" s="267" t="s">
        <v>203</v>
      </c>
      <c r="D13" s="266"/>
      <c r="E13" s="309"/>
    </row>
    <row r="14" spans="1:5" ht="15" customHeight="1">
      <c r="A14" s="262" t="s">
        <v>204</v>
      </c>
      <c r="B14" s="263"/>
      <c r="C14" s="264" t="s">
        <v>205</v>
      </c>
      <c r="D14" s="263"/>
      <c r="E14" s="305"/>
    </row>
    <row r="15" spans="1:5" ht="15" customHeight="1">
      <c r="A15" s="272" t="s">
        <v>206</v>
      </c>
      <c r="B15" s="273" t="s">
        <v>207</v>
      </c>
      <c r="C15" s="274"/>
      <c r="D15" s="273"/>
      <c r="E15" s="309"/>
    </row>
    <row r="16" spans="1:5" ht="15" customHeight="1">
      <c r="A16" s="272"/>
      <c r="B16" s="273" t="s">
        <v>208</v>
      </c>
      <c r="C16" s="274"/>
      <c r="D16" s="273"/>
      <c r="E16" s="309"/>
    </row>
    <row r="17" spans="1:5" ht="15" customHeight="1">
      <c r="A17" s="259" t="s">
        <v>209</v>
      </c>
      <c r="B17" s="260" t="s">
        <v>210</v>
      </c>
      <c r="C17" s="260"/>
      <c r="D17" s="300"/>
      <c r="E17" s="305"/>
    </row>
    <row r="18" spans="1:5" ht="15" customHeight="1">
      <c r="A18" s="259" t="s">
        <v>211</v>
      </c>
      <c r="B18" s="260" t="s">
        <v>212</v>
      </c>
      <c r="C18" s="260"/>
      <c r="D18" s="300"/>
      <c r="E18" s="498">
        <v>413160</v>
      </c>
    </row>
    <row r="19" spans="1:5" ht="15" customHeight="1">
      <c r="A19" s="262" t="s">
        <v>213</v>
      </c>
      <c r="B19" s="263" t="s">
        <v>214</v>
      </c>
      <c r="C19" s="264" t="s">
        <v>215</v>
      </c>
      <c r="D19" s="263"/>
      <c r="E19" s="305">
        <v>10000</v>
      </c>
    </row>
    <row r="20" spans="1:5" ht="15" customHeight="1">
      <c r="A20" s="259" t="s">
        <v>216</v>
      </c>
      <c r="B20" s="260" t="s">
        <v>217</v>
      </c>
      <c r="C20" s="260"/>
      <c r="D20" s="300"/>
      <c r="E20" s="305">
        <v>1500</v>
      </c>
    </row>
    <row r="21" spans="1:5" ht="15" customHeight="1">
      <c r="A21" s="259" t="s">
        <v>218</v>
      </c>
      <c r="B21" s="260" t="s">
        <v>219</v>
      </c>
      <c r="C21" s="260"/>
      <c r="D21" s="300"/>
      <c r="E21" s="305"/>
    </row>
    <row r="22" spans="1:5" ht="15" customHeight="1">
      <c r="A22" s="259" t="s">
        <v>220</v>
      </c>
      <c r="B22" s="260" t="s">
        <v>221</v>
      </c>
      <c r="C22" s="260"/>
      <c r="D22" s="300"/>
      <c r="E22" s="305">
        <v>32200</v>
      </c>
    </row>
    <row r="23" spans="1:5" ht="15" customHeight="1">
      <c r="A23" s="262" t="s">
        <v>222</v>
      </c>
      <c r="B23" s="263" t="s">
        <v>214</v>
      </c>
      <c r="C23" s="264" t="s">
        <v>223</v>
      </c>
      <c r="D23" s="263"/>
      <c r="E23" s="305"/>
    </row>
    <row r="24" spans="1:5" ht="15" customHeight="1">
      <c r="A24" s="259" t="s">
        <v>224</v>
      </c>
      <c r="B24" s="260" t="s">
        <v>225</v>
      </c>
      <c r="C24" s="260"/>
      <c r="D24" s="300"/>
      <c r="E24" s="305">
        <v>137</v>
      </c>
    </row>
    <row r="25" spans="1:5" ht="15" customHeight="1">
      <c r="A25" s="259" t="s">
        <v>226</v>
      </c>
      <c r="B25" s="260" t="s">
        <v>227</v>
      </c>
      <c r="C25" s="260"/>
      <c r="D25" s="300"/>
      <c r="E25" s="401">
        <v>51755</v>
      </c>
    </row>
    <row r="26" spans="1:5" ht="15" customHeight="1">
      <c r="A26" s="268" t="s">
        <v>228</v>
      </c>
      <c r="B26" s="266" t="s">
        <v>214</v>
      </c>
      <c r="C26" s="267" t="s">
        <v>359</v>
      </c>
      <c r="D26" s="266"/>
      <c r="E26" s="309"/>
    </row>
    <row r="27" spans="1:5" ht="15" customHeight="1">
      <c r="A27" s="262" t="s">
        <v>229</v>
      </c>
      <c r="B27" s="263"/>
      <c r="C27" s="264" t="s">
        <v>230</v>
      </c>
      <c r="D27" s="263"/>
      <c r="E27" s="305"/>
    </row>
    <row r="28" spans="1:5" ht="15" customHeight="1">
      <c r="A28" s="259" t="s">
        <v>231</v>
      </c>
      <c r="B28" s="260" t="s">
        <v>232</v>
      </c>
      <c r="C28" s="260"/>
      <c r="D28" s="300"/>
      <c r="E28" s="305">
        <v>2250</v>
      </c>
    </row>
    <row r="29" spans="1:5" ht="15" customHeight="1">
      <c r="A29" s="259" t="s">
        <v>233</v>
      </c>
      <c r="B29" s="260" t="s">
        <v>234</v>
      </c>
      <c r="C29" s="260"/>
      <c r="D29" s="300"/>
      <c r="E29" s="305"/>
    </row>
    <row r="30" spans="1:5" ht="15" customHeight="1">
      <c r="A30" s="272" t="s">
        <v>235</v>
      </c>
      <c r="B30" s="273" t="s">
        <v>236</v>
      </c>
      <c r="C30" s="274"/>
      <c r="D30" s="273"/>
      <c r="E30" s="309"/>
    </row>
    <row r="31" spans="1:5" ht="15" customHeight="1">
      <c r="A31" s="275"/>
      <c r="B31" s="276" t="s">
        <v>237</v>
      </c>
      <c r="C31" s="277"/>
      <c r="D31" s="276"/>
      <c r="E31" s="310"/>
    </row>
    <row r="32" spans="1:5" ht="15" customHeight="1">
      <c r="A32" s="259" t="s">
        <v>238</v>
      </c>
      <c r="B32" s="260" t="s">
        <v>239</v>
      </c>
      <c r="C32" s="260"/>
      <c r="D32" s="300"/>
      <c r="E32" s="498">
        <v>32413</v>
      </c>
    </row>
    <row r="33" spans="1:5" ht="15" customHeight="1">
      <c r="A33" s="272" t="s">
        <v>240</v>
      </c>
      <c r="B33" s="273" t="s">
        <v>241</v>
      </c>
      <c r="C33" s="274"/>
      <c r="D33" s="273"/>
      <c r="E33" s="309"/>
    </row>
    <row r="34" spans="1:5" ht="15" customHeight="1">
      <c r="A34" s="275"/>
      <c r="B34" s="276" t="s">
        <v>242</v>
      </c>
      <c r="C34" s="277"/>
      <c r="D34" s="276"/>
      <c r="E34" s="310"/>
    </row>
    <row r="35" spans="1:5" ht="15" customHeight="1">
      <c r="A35" s="272" t="s">
        <v>243</v>
      </c>
      <c r="B35" s="273" t="s">
        <v>244</v>
      </c>
      <c r="C35" s="274"/>
      <c r="D35" s="273"/>
      <c r="E35" s="311">
        <f>SUM(E6,E15:E18,E20:E22,E24:E25,E28:E29,E30:E33)</f>
        <v>536192</v>
      </c>
    </row>
    <row r="36" spans="1:5" ht="15" customHeight="1">
      <c r="A36" s="275"/>
      <c r="B36" s="276" t="s">
        <v>245</v>
      </c>
      <c r="C36" s="277"/>
      <c r="D36" s="276"/>
      <c r="E36" s="310"/>
    </row>
    <row r="37" spans="1:5" ht="15" customHeight="1">
      <c r="A37" s="262" t="s">
        <v>246</v>
      </c>
      <c r="B37" s="263" t="s">
        <v>214</v>
      </c>
      <c r="C37" s="264" t="s">
        <v>247</v>
      </c>
      <c r="D37" s="263"/>
      <c r="E37" s="307">
        <f>E35-E60</f>
        <v>24821</v>
      </c>
    </row>
    <row r="38" spans="1:5" ht="15" customHeight="1" thickBot="1">
      <c r="A38" s="278"/>
      <c r="B38" s="279" t="s">
        <v>248</v>
      </c>
      <c r="C38" s="279"/>
      <c r="D38" s="301"/>
      <c r="E38" s="312"/>
    </row>
    <row r="39" spans="1:5" ht="195.75" customHeight="1">
      <c r="A39" s="280"/>
      <c r="B39" s="281"/>
      <c r="C39" s="281"/>
      <c r="D39" s="281"/>
      <c r="E39" s="281"/>
    </row>
    <row r="40" s="283" customFormat="1" ht="57" customHeight="1" thickBot="1">
      <c r="A40" s="282"/>
    </row>
    <row r="41" spans="1:5" s="283" customFormat="1" ht="12">
      <c r="A41" s="473" t="s">
        <v>187</v>
      </c>
      <c r="B41" s="475" t="s">
        <v>249</v>
      </c>
      <c r="C41" s="475"/>
      <c r="D41" s="485" t="s">
        <v>384</v>
      </c>
      <c r="E41" s="486"/>
    </row>
    <row r="42" spans="1:5" s="283" customFormat="1" ht="12.75" thickBot="1">
      <c r="A42" s="474"/>
      <c r="B42" s="476"/>
      <c r="C42" s="476"/>
      <c r="D42" s="489"/>
      <c r="E42" s="490"/>
    </row>
    <row r="43" spans="1:5" ht="15" customHeight="1">
      <c r="A43" s="294" t="s">
        <v>272</v>
      </c>
      <c r="B43" s="284" t="s">
        <v>266</v>
      </c>
      <c r="C43" s="284"/>
      <c r="D43" s="302"/>
      <c r="E43" s="499">
        <v>38612</v>
      </c>
    </row>
    <row r="44" spans="1:5" ht="15" customHeight="1">
      <c r="A44" s="262" t="s">
        <v>273</v>
      </c>
      <c r="B44" s="285" t="s">
        <v>214</v>
      </c>
      <c r="C44" s="285" t="s">
        <v>250</v>
      </c>
      <c r="D44" s="263"/>
      <c r="E44" s="305"/>
    </row>
    <row r="45" spans="1:5" ht="15" customHeight="1">
      <c r="A45" s="262" t="s">
        <v>274</v>
      </c>
      <c r="B45" s="285"/>
      <c r="C45" s="285" t="s">
        <v>251</v>
      </c>
      <c r="D45" s="263"/>
      <c r="E45" s="305"/>
    </row>
    <row r="46" spans="1:5" ht="15" customHeight="1">
      <c r="A46" s="259" t="s">
        <v>275</v>
      </c>
      <c r="B46" s="260" t="s">
        <v>267</v>
      </c>
      <c r="C46" s="260"/>
      <c r="D46" s="300"/>
      <c r="E46" s="401">
        <v>179478</v>
      </c>
    </row>
    <row r="47" spans="1:5" ht="15" customHeight="1">
      <c r="A47" s="262" t="s">
        <v>276</v>
      </c>
      <c r="B47" s="285" t="s">
        <v>214</v>
      </c>
      <c r="C47" s="285" t="s">
        <v>252</v>
      </c>
      <c r="D47" s="263"/>
      <c r="E47" s="401"/>
    </row>
    <row r="48" spans="1:5" ht="15" customHeight="1">
      <c r="A48" s="262" t="s">
        <v>277</v>
      </c>
      <c r="B48" s="285"/>
      <c r="C48" s="285" t="s">
        <v>253</v>
      </c>
      <c r="D48" s="263"/>
      <c r="E48" s="401"/>
    </row>
    <row r="49" spans="1:5" ht="15" customHeight="1">
      <c r="A49" s="259" t="s">
        <v>278</v>
      </c>
      <c r="B49" s="260" t="s">
        <v>254</v>
      </c>
      <c r="C49" s="260"/>
      <c r="D49" s="300"/>
      <c r="E49" s="401"/>
    </row>
    <row r="50" spans="1:5" ht="15" customHeight="1">
      <c r="A50" s="259" t="s">
        <v>279</v>
      </c>
      <c r="B50" s="260" t="s">
        <v>255</v>
      </c>
      <c r="C50" s="260"/>
      <c r="D50" s="300"/>
      <c r="E50" s="401">
        <v>12439</v>
      </c>
    </row>
    <row r="51" spans="1:5" ht="15" customHeight="1">
      <c r="A51" s="262" t="s">
        <v>280</v>
      </c>
      <c r="B51" s="285" t="s">
        <v>214</v>
      </c>
      <c r="C51" s="285" t="s">
        <v>256</v>
      </c>
      <c r="D51" s="263"/>
      <c r="E51" s="401"/>
    </row>
    <row r="52" spans="1:5" ht="15" customHeight="1">
      <c r="A52" s="262" t="s">
        <v>281</v>
      </c>
      <c r="B52" s="285"/>
      <c r="C52" s="285" t="s">
        <v>257</v>
      </c>
      <c r="D52" s="263"/>
      <c r="E52" s="401"/>
    </row>
    <row r="53" spans="1:5" ht="15" customHeight="1">
      <c r="A53" s="259" t="s">
        <v>282</v>
      </c>
      <c r="B53" s="260" t="s">
        <v>268</v>
      </c>
      <c r="C53" s="260"/>
      <c r="D53" s="300"/>
      <c r="E53" s="401">
        <v>256295</v>
      </c>
    </row>
    <row r="54" spans="1:5" ht="15" customHeight="1">
      <c r="A54" s="259" t="s">
        <v>283</v>
      </c>
      <c r="B54" s="260" t="s">
        <v>269</v>
      </c>
      <c r="C54" s="260"/>
      <c r="D54" s="300"/>
      <c r="E54" s="401">
        <v>18543</v>
      </c>
    </row>
    <row r="55" spans="1:5" ht="15" customHeight="1">
      <c r="A55" s="259" t="s">
        <v>284</v>
      </c>
      <c r="B55" s="260" t="s">
        <v>258</v>
      </c>
      <c r="C55" s="260"/>
      <c r="D55" s="300"/>
      <c r="E55" s="401"/>
    </row>
    <row r="56" spans="1:5" ht="15" customHeight="1">
      <c r="A56" s="262" t="s">
        <v>285</v>
      </c>
      <c r="B56" s="285" t="s">
        <v>259</v>
      </c>
      <c r="C56" s="285"/>
      <c r="D56" s="263"/>
      <c r="E56" s="401"/>
    </row>
    <row r="57" spans="1:5" ht="15" customHeight="1">
      <c r="A57" s="262" t="s">
        <v>286</v>
      </c>
      <c r="B57" s="285" t="s">
        <v>260</v>
      </c>
      <c r="C57" s="285"/>
      <c r="D57" s="263"/>
      <c r="E57" s="401"/>
    </row>
    <row r="58" spans="1:5" ht="15" customHeight="1">
      <c r="A58" s="259" t="s">
        <v>287</v>
      </c>
      <c r="B58" s="288" t="s">
        <v>261</v>
      </c>
      <c r="C58" s="285"/>
      <c r="D58" s="263"/>
      <c r="E58" s="401">
        <v>6004</v>
      </c>
    </row>
    <row r="59" spans="1:5" ht="15" customHeight="1">
      <c r="A59" s="262" t="s">
        <v>288</v>
      </c>
      <c r="B59" s="285" t="s">
        <v>262</v>
      </c>
      <c r="C59" s="285"/>
      <c r="D59" s="263"/>
      <c r="E59" s="305"/>
    </row>
    <row r="60" spans="1:5" ht="15" customHeight="1">
      <c r="A60" s="259" t="s">
        <v>289</v>
      </c>
      <c r="B60" s="260" t="s">
        <v>263</v>
      </c>
      <c r="C60" s="260"/>
      <c r="D60" s="300"/>
      <c r="E60" s="313">
        <f>SUM(E58:E59,E46,E50,E53:E55,E43)</f>
        <v>511371</v>
      </c>
    </row>
    <row r="61" spans="1:5" ht="15" customHeight="1">
      <c r="A61" s="275"/>
      <c r="B61" s="260" t="s">
        <v>264</v>
      </c>
      <c r="C61" s="260"/>
      <c r="D61" s="300"/>
      <c r="E61" s="305"/>
    </row>
    <row r="62" spans="1:5" ht="15" customHeight="1" thickBot="1">
      <c r="A62" s="278" t="s">
        <v>290</v>
      </c>
      <c r="B62" s="279" t="s">
        <v>265</v>
      </c>
      <c r="C62" s="279"/>
      <c r="D62" s="301"/>
      <c r="E62" s="314"/>
    </row>
    <row r="63" ht="15" customHeight="1"/>
    <row r="64" spans="1:5" ht="24" customHeight="1">
      <c r="A64" s="477" t="s">
        <v>291</v>
      </c>
      <c r="B64" s="477"/>
      <c r="C64" s="477"/>
      <c r="D64" s="477"/>
      <c r="E64" s="477"/>
    </row>
    <row r="65" spans="1:5" ht="21.75" customHeight="1">
      <c r="A65" s="482" t="s">
        <v>292</v>
      </c>
      <c r="B65" s="482"/>
      <c r="C65" s="482"/>
      <c r="D65" s="482"/>
      <c r="E65" s="482"/>
    </row>
    <row r="66" spans="1:5" ht="14.25" customHeight="1" thickBot="1">
      <c r="A66" s="295"/>
      <c r="B66" s="295"/>
      <c r="C66" s="295"/>
      <c r="D66" s="295"/>
      <c r="E66" s="295"/>
    </row>
    <row r="67" spans="1:5" ht="15" customHeight="1">
      <c r="A67" s="346" t="s">
        <v>360</v>
      </c>
      <c r="B67" s="478" t="s">
        <v>393</v>
      </c>
      <c r="C67" s="479"/>
      <c r="D67" s="303"/>
      <c r="E67" s="328">
        <v>33229</v>
      </c>
    </row>
    <row r="68" spans="1:5" ht="15" customHeight="1">
      <c r="A68" s="347" t="s">
        <v>361</v>
      </c>
      <c r="B68" s="471" t="s">
        <v>394</v>
      </c>
      <c r="C68" s="472"/>
      <c r="D68" s="263"/>
      <c r="E68" s="329">
        <v>6250</v>
      </c>
    </row>
    <row r="69" spans="1:5" ht="15" customHeight="1">
      <c r="A69" s="347" t="s">
        <v>362</v>
      </c>
      <c r="B69" s="471" t="s">
        <v>395</v>
      </c>
      <c r="C69" s="472"/>
      <c r="D69" s="263"/>
      <c r="E69" s="329">
        <v>2000</v>
      </c>
    </row>
    <row r="70" spans="1:5" ht="15" customHeight="1">
      <c r="A70" s="347" t="s">
        <v>363</v>
      </c>
      <c r="B70" s="471" t="s">
        <v>416</v>
      </c>
      <c r="C70" s="472"/>
      <c r="D70" s="263"/>
      <c r="E70" s="329">
        <v>11400</v>
      </c>
    </row>
    <row r="71" spans="1:5" ht="15" customHeight="1">
      <c r="A71" s="347" t="s">
        <v>364</v>
      </c>
      <c r="B71" s="411" t="s">
        <v>414</v>
      </c>
      <c r="C71" s="412"/>
      <c r="D71" s="408"/>
      <c r="E71" s="329">
        <v>56771</v>
      </c>
    </row>
    <row r="72" spans="1:5" ht="15" customHeight="1">
      <c r="A72" s="347" t="s">
        <v>413</v>
      </c>
      <c r="B72" s="471" t="s">
        <v>396</v>
      </c>
      <c r="C72" s="472"/>
      <c r="D72" s="263"/>
      <c r="E72" s="329">
        <v>11008</v>
      </c>
    </row>
    <row r="73" spans="1:5" ht="15" customHeight="1" thickBot="1">
      <c r="A73" s="436" t="s">
        <v>421</v>
      </c>
      <c r="B73" s="437" t="s">
        <v>422</v>
      </c>
      <c r="C73" s="438"/>
      <c r="D73" s="439"/>
      <c r="E73" s="440">
        <v>58820</v>
      </c>
    </row>
    <row r="74" spans="1:5" ht="13.5" thickBot="1">
      <c r="A74" s="298"/>
      <c r="B74" s="299" t="s">
        <v>293</v>
      </c>
      <c r="C74" s="299"/>
      <c r="D74" s="304"/>
      <c r="E74" s="315">
        <f>SUM(E67:E73)</f>
        <v>179478</v>
      </c>
    </row>
    <row r="76" spans="1:5" ht="15.75">
      <c r="A76" s="477" t="s">
        <v>294</v>
      </c>
      <c r="B76" s="477"/>
      <c r="C76" s="477"/>
      <c r="D76" s="477"/>
      <c r="E76" s="477"/>
    </row>
    <row r="77" ht="13.5" thickBot="1">
      <c r="E77" s="296"/>
    </row>
    <row r="78" spans="1:5" ht="12.75">
      <c r="A78" s="297"/>
      <c r="B78" s="284" t="s">
        <v>297</v>
      </c>
      <c r="C78" s="316"/>
      <c r="D78" s="316" t="s">
        <v>295</v>
      </c>
      <c r="E78" s="317" t="s">
        <v>296</v>
      </c>
    </row>
    <row r="79" spans="1:5" ht="12.75">
      <c r="A79" s="347" t="s">
        <v>360</v>
      </c>
      <c r="B79" s="471" t="s">
        <v>397</v>
      </c>
      <c r="C79" s="472"/>
      <c r="D79" s="318">
        <v>18886</v>
      </c>
      <c r="E79" s="287">
        <v>32334</v>
      </c>
    </row>
    <row r="80" spans="1:5" ht="12.75">
      <c r="A80" s="347" t="s">
        <v>361</v>
      </c>
      <c r="B80" s="471" t="s">
        <v>393</v>
      </c>
      <c r="C80" s="472"/>
      <c r="D80" s="318">
        <v>32399</v>
      </c>
      <c r="E80" s="287">
        <v>33229</v>
      </c>
    </row>
    <row r="81" spans="1:5" ht="12.75">
      <c r="A81" s="347" t="s">
        <v>362</v>
      </c>
      <c r="B81" s="471" t="s">
        <v>398</v>
      </c>
      <c r="C81" s="472"/>
      <c r="D81" s="318">
        <v>12596</v>
      </c>
      <c r="E81" s="287"/>
    </row>
    <row r="82" spans="1:5" ht="12.75">
      <c r="A82" s="410" t="s">
        <v>364</v>
      </c>
      <c r="B82" s="437" t="s">
        <v>422</v>
      </c>
      <c r="C82" s="438"/>
      <c r="D82" s="441" t="s">
        <v>423</v>
      </c>
      <c r="E82" s="440">
        <v>58820</v>
      </c>
    </row>
    <row r="83" spans="1:5" ht="13.5" thickBot="1">
      <c r="A83" s="286"/>
      <c r="B83" s="319" t="s">
        <v>293</v>
      </c>
      <c r="C83" s="319"/>
      <c r="D83" s="320">
        <f>SUM(D79:D82)</f>
        <v>63881</v>
      </c>
      <c r="E83" s="321">
        <f>SUM(E79:E82)</f>
        <v>124383</v>
      </c>
    </row>
    <row r="85" spans="1:5" ht="16.5" thickBot="1">
      <c r="A85" s="477" t="s">
        <v>400</v>
      </c>
      <c r="B85" s="477"/>
      <c r="C85" s="477"/>
      <c r="D85" s="477"/>
      <c r="E85" s="477"/>
    </row>
    <row r="86" spans="1:5" ht="12.75">
      <c r="A86" s="297"/>
      <c r="B86" s="284" t="s">
        <v>297</v>
      </c>
      <c r="C86" s="316"/>
      <c r="D86" s="316" t="s">
        <v>295</v>
      </c>
      <c r="E86" s="317" t="s">
        <v>296</v>
      </c>
    </row>
    <row r="87" spans="1:5" ht="12.75">
      <c r="A87" s="347" t="s">
        <v>360</v>
      </c>
      <c r="B87" s="471" t="s">
        <v>397</v>
      </c>
      <c r="C87" s="472"/>
      <c r="D87" s="318">
        <v>18886</v>
      </c>
      <c r="E87" s="287">
        <v>32333</v>
      </c>
    </row>
    <row r="88" spans="1:5" ht="12.75">
      <c r="A88" s="347" t="s">
        <v>361</v>
      </c>
      <c r="B88" s="471" t="s">
        <v>401</v>
      </c>
      <c r="C88" s="472"/>
      <c r="D88" s="318"/>
      <c r="E88" s="287">
        <v>2877</v>
      </c>
    </row>
    <row r="89" spans="1:5" ht="12.75">
      <c r="A89" s="347" t="s">
        <v>362</v>
      </c>
      <c r="B89" s="471" t="s">
        <v>402</v>
      </c>
      <c r="C89" s="472"/>
      <c r="D89" s="318"/>
      <c r="E89" s="287">
        <v>750</v>
      </c>
    </row>
    <row r="90" spans="1:5" ht="12.75">
      <c r="A90" s="347" t="s">
        <v>363</v>
      </c>
      <c r="B90" s="471" t="s">
        <v>412</v>
      </c>
      <c r="C90" s="472"/>
      <c r="D90" s="409"/>
      <c r="E90" s="287">
        <v>2652</v>
      </c>
    </row>
    <row r="91" spans="1:5" ht="13.5" thickBot="1">
      <c r="A91" s="286"/>
      <c r="B91" s="319" t="s">
        <v>293</v>
      </c>
      <c r="C91" s="319"/>
      <c r="D91" s="320">
        <f>SUM(D87:D90)</f>
        <v>18886</v>
      </c>
      <c r="E91" s="320">
        <f>SUM(E87:E90)</f>
        <v>38612</v>
      </c>
    </row>
  </sheetData>
  <mergeCells count="24">
    <mergeCell ref="C1:E1"/>
    <mergeCell ref="B68:C68"/>
    <mergeCell ref="B79:C79"/>
    <mergeCell ref="B80:C80"/>
    <mergeCell ref="B81:C81"/>
    <mergeCell ref="B90:C90"/>
    <mergeCell ref="A76:E76"/>
    <mergeCell ref="A64:E64"/>
    <mergeCell ref="A2:E2"/>
    <mergeCell ref="A65:E65"/>
    <mergeCell ref="A4:A5"/>
    <mergeCell ref="B4:C5"/>
    <mergeCell ref="D4:E5"/>
    <mergeCell ref="D41:E42"/>
    <mergeCell ref="B88:C88"/>
    <mergeCell ref="B89:C89"/>
    <mergeCell ref="A41:A42"/>
    <mergeCell ref="B41:C42"/>
    <mergeCell ref="A85:E85"/>
    <mergeCell ref="B87:C87"/>
    <mergeCell ref="B70:C70"/>
    <mergeCell ref="B72:C72"/>
    <mergeCell ref="B69:C69"/>
    <mergeCell ref="B67:C67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D59"/>
  <sheetViews>
    <sheetView workbookViewId="0" topLeftCell="A40">
      <selection activeCell="B18" sqref="B18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29" t="s">
        <v>430</v>
      </c>
      <c r="D1" s="152"/>
    </row>
    <row r="2" spans="1:4" ht="19.5">
      <c r="A2" s="5" t="s">
        <v>39</v>
      </c>
      <c r="B2" s="3"/>
      <c r="C2" s="3"/>
      <c r="D2" s="3"/>
    </row>
    <row r="3" spans="1:4" ht="19.5">
      <c r="A3" s="5" t="s">
        <v>385</v>
      </c>
      <c r="B3" s="3"/>
      <c r="C3" s="3"/>
      <c r="D3" s="3"/>
    </row>
    <row r="4" spans="1:4" ht="13.5" thickBot="1">
      <c r="A4" s="25"/>
      <c r="B4" s="25"/>
      <c r="C4" s="25"/>
      <c r="D4" s="12" t="s">
        <v>0</v>
      </c>
    </row>
    <row r="5" spans="1:4" s="21" customFormat="1" ht="12.75">
      <c r="A5" s="148" t="s">
        <v>16</v>
      </c>
      <c r="B5" s="149">
        <v>2011</v>
      </c>
      <c r="C5" s="149">
        <v>2012</v>
      </c>
      <c r="D5" s="150">
        <v>2013</v>
      </c>
    </row>
    <row r="6" spans="1:4" s="21" customFormat="1" ht="13.5" thickBot="1">
      <c r="A6" s="151" t="s">
        <v>40</v>
      </c>
      <c r="B6" s="26"/>
      <c r="C6" s="26"/>
      <c r="D6" s="27"/>
    </row>
    <row r="7" spans="1:4" s="114" customFormat="1" ht="33.75">
      <c r="A7" s="142" t="s">
        <v>121</v>
      </c>
      <c r="B7" s="521">
        <v>289747</v>
      </c>
      <c r="C7" s="179">
        <v>200000</v>
      </c>
      <c r="D7" s="180">
        <v>200000</v>
      </c>
    </row>
    <row r="8" spans="1:4" ht="13.5" customHeight="1">
      <c r="A8" s="143" t="s">
        <v>42</v>
      </c>
      <c r="B8" s="522">
        <v>307139</v>
      </c>
      <c r="C8" s="158">
        <v>290000</v>
      </c>
      <c r="D8" s="159">
        <v>300000</v>
      </c>
    </row>
    <row r="9" spans="1:4" ht="18.75" customHeight="1">
      <c r="A9" s="143" t="s">
        <v>399</v>
      </c>
      <c r="B9" s="520">
        <v>1524495</v>
      </c>
      <c r="C9" s="158">
        <v>1500000</v>
      </c>
      <c r="D9" s="160">
        <v>1500000</v>
      </c>
    </row>
    <row r="10" spans="1:4" ht="12.75">
      <c r="A10" s="143" t="s">
        <v>122</v>
      </c>
      <c r="B10" s="157"/>
      <c r="C10" s="158"/>
      <c r="D10" s="159"/>
    </row>
    <row r="11" spans="1:4" ht="12.75">
      <c r="A11" s="143" t="s">
        <v>123</v>
      </c>
      <c r="B11" s="157">
        <v>136447</v>
      </c>
      <c r="C11" s="158">
        <v>280000</v>
      </c>
      <c r="D11" s="159">
        <v>280000</v>
      </c>
    </row>
    <row r="12" spans="1:4" ht="12.75">
      <c r="A12" s="143" t="s">
        <v>124</v>
      </c>
      <c r="B12" s="157"/>
      <c r="C12" s="158"/>
      <c r="D12" s="159"/>
    </row>
    <row r="13" spans="1:4" ht="12.75">
      <c r="A13" s="143" t="s">
        <v>418</v>
      </c>
      <c r="B13" s="157">
        <v>429221</v>
      </c>
      <c r="C13" s="158"/>
      <c r="D13" s="161"/>
    </row>
    <row r="14" spans="1:4" ht="12.75">
      <c r="A14" s="143" t="s">
        <v>45</v>
      </c>
      <c r="B14" s="522">
        <v>483759</v>
      </c>
      <c r="C14" s="158">
        <v>560000</v>
      </c>
      <c r="D14" s="159">
        <v>560000</v>
      </c>
    </row>
    <row r="15" spans="1:4" ht="12.75">
      <c r="A15" s="143" t="s">
        <v>46</v>
      </c>
      <c r="B15" s="157"/>
      <c r="C15" s="158"/>
      <c r="D15" s="159"/>
    </row>
    <row r="16" spans="1:4" ht="12.75">
      <c r="A16" s="143" t="s">
        <v>47</v>
      </c>
      <c r="B16" s="157">
        <v>117741</v>
      </c>
      <c r="C16" s="158"/>
      <c r="D16" s="159"/>
    </row>
    <row r="17" spans="1:4" ht="12.75">
      <c r="A17" s="144" t="s">
        <v>48</v>
      </c>
      <c r="B17" s="162">
        <f>SUM(B7:B16)</f>
        <v>3288549</v>
      </c>
      <c r="C17" s="163">
        <f>SUM(C7:C16)</f>
        <v>2830000</v>
      </c>
      <c r="D17" s="164">
        <f>SUM(D7:D16)</f>
        <v>2840000</v>
      </c>
    </row>
    <row r="18" spans="1:4" ht="12.75">
      <c r="A18" s="143" t="s">
        <v>49</v>
      </c>
      <c r="B18" s="522">
        <v>1002427</v>
      </c>
      <c r="C18" s="158">
        <v>980000</v>
      </c>
      <c r="D18" s="159">
        <v>980000</v>
      </c>
    </row>
    <row r="19" spans="1:4" ht="12.75">
      <c r="A19" s="143" t="s">
        <v>50</v>
      </c>
      <c r="B19" s="522">
        <v>247456</v>
      </c>
      <c r="C19" s="158">
        <v>245000</v>
      </c>
      <c r="D19" s="159">
        <v>245000</v>
      </c>
    </row>
    <row r="20" spans="1:4" ht="22.5">
      <c r="A20" s="143" t="s">
        <v>101</v>
      </c>
      <c r="B20" s="522">
        <v>741756</v>
      </c>
      <c r="C20" s="158">
        <v>680000</v>
      </c>
      <c r="D20" s="159">
        <v>680000</v>
      </c>
    </row>
    <row r="21" spans="1:4" ht="12.75">
      <c r="A21" s="143" t="s">
        <v>125</v>
      </c>
      <c r="B21" s="157">
        <v>100026</v>
      </c>
      <c r="C21" s="158">
        <v>105000</v>
      </c>
      <c r="D21" s="159">
        <v>105000</v>
      </c>
    </row>
    <row r="22" spans="1:4" ht="12.75">
      <c r="A22" s="143" t="s">
        <v>126</v>
      </c>
      <c r="B22" s="157">
        <v>38628</v>
      </c>
      <c r="C22" s="158">
        <v>20000</v>
      </c>
      <c r="D22" s="159">
        <v>20000</v>
      </c>
    </row>
    <row r="23" spans="1:4" ht="12.75">
      <c r="A23" s="143" t="s">
        <v>127</v>
      </c>
      <c r="B23" s="157"/>
      <c r="C23" s="158"/>
      <c r="D23" s="159"/>
    </row>
    <row r="24" spans="1:4" ht="12.75">
      <c r="A24" s="143" t="s">
        <v>53</v>
      </c>
      <c r="B24" s="157">
        <v>244119</v>
      </c>
      <c r="C24" s="158">
        <v>200000</v>
      </c>
      <c r="D24" s="159">
        <v>200000</v>
      </c>
    </row>
    <row r="25" spans="1:4" ht="12.75">
      <c r="A25" s="143" t="s">
        <v>54</v>
      </c>
      <c r="B25" s="157"/>
      <c r="C25" s="158"/>
      <c r="D25" s="159"/>
    </row>
    <row r="26" spans="1:4" ht="12.75">
      <c r="A26" s="143" t="s">
        <v>55</v>
      </c>
      <c r="B26" s="157">
        <v>876026</v>
      </c>
      <c r="C26" s="158">
        <v>531500</v>
      </c>
      <c r="D26" s="159">
        <v>542500</v>
      </c>
    </row>
    <row r="27" spans="1:4" ht="12.75">
      <c r="A27" s="143" t="s">
        <v>56</v>
      </c>
      <c r="B27" s="157">
        <v>42100</v>
      </c>
      <c r="C27" s="158">
        <v>40000</v>
      </c>
      <c r="D27" s="159">
        <v>40000</v>
      </c>
    </row>
    <row r="28" spans="1:4" ht="12.75">
      <c r="A28" s="143" t="s">
        <v>57</v>
      </c>
      <c r="B28" s="157"/>
      <c r="C28" s="158"/>
      <c r="D28" s="159"/>
    </row>
    <row r="29" spans="1:4" ht="12.75">
      <c r="A29" s="143" t="s">
        <v>58</v>
      </c>
      <c r="B29" s="522">
        <v>20832</v>
      </c>
      <c r="C29" s="158">
        <v>30000</v>
      </c>
      <c r="D29" s="159">
        <v>30000</v>
      </c>
    </row>
    <row r="30" spans="1:4" ht="13.5" thickBot="1">
      <c r="A30" s="28" t="s">
        <v>59</v>
      </c>
      <c r="B30" s="176">
        <f>SUM(B18:B29)</f>
        <v>3313370</v>
      </c>
      <c r="C30" s="177">
        <f>SUM(C18:C29)</f>
        <v>2831500</v>
      </c>
      <c r="D30" s="178">
        <f>SUM(D18:D29)</f>
        <v>2842500</v>
      </c>
    </row>
    <row r="31" spans="1:4" s="21" customFormat="1" ht="13.5" thickBot="1">
      <c r="A31" s="493"/>
      <c r="B31" s="494"/>
      <c r="C31" s="494"/>
      <c r="D31" s="495"/>
    </row>
    <row r="32" spans="1:4" ht="22.5">
      <c r="A32" s="142" t="s">
        <v>128</v>
      </c>
      <c r="B32" s="422">
        <v>33837</v>
      </c>
      <c r="C32" s="327">
        <v>12000</v>
      </c>
      <c r="D32" s="165">
        <v>13000</v>
      </c>
    </row>
    <row r="33" spans="1:4" ht="12.75">
      <c r="A33" s="145" t="s">
        <v>129</v>
      </c>
      <c r="B33" s="166"/>
      <c r="C33" s="156"/>
      <c r="D33" s="167"/>
    </row>
    <row r="34" spans="1:4" ht="12.75">
      <c r="A34" s="143" t="s">
        <v>130</v>
      </c>
      <c r="B34" s="168">
        <v>103858</v>
      </c>
      <c r="C34" s="158">
        <v>290000</v>
      </c>
      <c r="D34" s="169">
        <v>290000</v>
      </c>
    </row>
    <row r="35" spans="1:4" ht="12.75">
      <c r="A35" s="143" t="s">
        <v>131</v>
      </c>
      <c r="B35" s="518">
        <v>309302</v>
      </c>
      <c r="C35" s="158">
        <v>25000</v>
      </c>
      <c r="D35" s="169">
        <v>25000</v>
      </c>
    </row>
    <row r="36" spans="1:4" ht="12.75">
      <c r="A36" s="143" t="s">
        <v>132</v>
      </c>
      <c r="B36" s="168">
        <v>2777</v>
      </c>
      <c r="C36" s="158">
        <v>3000</v>
      </c>
      <c r="D36" s="169">
        <v>3000</v>
      </c>
    </row>
    <row r="37" spans="1:4" ht="12.75">
      <c r="A37" s="143" t="s">
        <v>133</v>
      </c>
      <c r="B37" s="168"/>
      <c r="C37" s="158"/>
      <c r="D37" s="169"/>
    </row>
    <row r="38" spans="1:4" ht="12.75">
      <c r="A38" s="143" t="s">
        <v>62</v>
      </c>
      <c r="B38" s="168">
        <v>2250</v>
      </c>
      <c r="C38" s="158"/>
      <c r="D38" s="169"/>
    </row>
    <row r="39" spans="1:4" ht="12.75">
      <c r="A39" s="143" t="s">
        <v>63</v>
      </c>
      <c r="B39" s="168"/>
      <c r="C39" s="158"/>
      <c r="D39" s="169"/>
    </row>
    <row r="40" spans="1:4" ht="12.75">
      <c r="A40" s="143" t="s">
        <v>64</v>
      </c>
      <c r="B40" s="168"/>
      <c r="C40" s="158"/>
      <c r="D40" s="169"/>
    </row>
    <row r="41" spans="1:4" ht="12.75">
      <c r="A41" s="143" t="s">
        <v>424</v>
      </c>
      <c r="B41" s="519">
        <v>32413</v>
      </c>
      <c r="C41" s="158">
        <v>30000</v>
      </c>
      <c r="D41" s="169">
        <v>30000</v>
      </c>
    </row>
    <row r="42" spans="1:4" ht="12.75">
      <c r="A42" s="143" t="s">
        <v>65</v>
      </c>
      <c r="B42" s="168"/>
      <c r="C42" s="158"/>
      <c r="D42" s="169"/>
    </row>
    <row r="43" spans="1:4" ht="12.75">
      <c r="A43" s="143" t="s">
        <v>66</v>
      </c>
      <c r="B43" s="168">
        <v>51755</v>
      </c>
      <c r="C43" s="158">
        <v>20000</v>
      </c>
      <c r="D43" s="169">
        <v>20000</v>
      </c>
    </row>
    <row r="44" spans="1:4" ht="12.75">
      <c r="A44" s="144" t="s">
        <v>67</v>
      </c>
      <c r="B44" s="170">
        <f>SUM(B32:B43)</f>
        <v>536192</v>
      </c>
      <c r="C44" s="170">
        <f>SUM(C32:C43)</f>
        <v>380000</v>
      </c>
      <c r="D44" s="171">
        <f>SUM(D32:D43)</f>
        <v>381000</v>
      </c>
    </row>
    <row r="45" spans="1:4" ht="12.75">
      <c r="A45" s="143" t="s">
        <v>68</v>
      </c>
      <c r="B45" s="168">
        <v>179478</v>
      </c>
      <c r="C45" s="158">
        <v>280000</v>
      </c>
      <c r="D45" s="169">
        <v>290000</v>
      </c>
    </row>
    <row r="46" spans="1:4" ht="12.75">
      <c r="A46" s="143" t="s">
        <v>69</v>
      </c>
      <c r="B46" s="519">
        <v>38612</v>
      </c>
      <c r="C46" s="158">
        <v>40000</v>
      </c>
      <c r="D46" s="169">
        <v>30000</v>
      </c>
    </row>
    <row r="47" spans="1:4" ht="12.75">
      <c r="A47" s="143" t="s">
        <v>70</v>
      </c>
      <c r="B47" s="168"/>
      <c r="C47" s="158"/>
      <c r="D47" s="169"/>
    </row>
    <row r="48" spans="1:4" ht="12.75">
      <c r="A48" s="143" t="s">
        <v>134</v>
      </c>
      <c r="B48" s="168">
        <v>12439</v>
      </c>
      <c r="C48" s="158">
        <v>12500</v>
      </c>
      <c r="D48" s="169">
        <v>12500</v>
      </c>
    </row>
    <row r="49" spans="1:4" ht="12.75">
      <c r="A49" s="143" t="s">
        <v>135</v>
      </c>
      <c r="B49" s="168"/>
      <c r="C49" s="158"/>
      <c r="D49" s="169"/>
    </row>
    <row r="50" spans="1:4" ht="12.75">
      <c r="A50" s="143" t="s">
        <v>136</v>
      </c>
      <c r="B50" s="168"/>
      <c r="C50" s="158"/>
      <c r="D50" s="169"/>
    </row>
    <row r="51" spans="1:4" ht="12.75">
      <c r="A51" s="143" t="s">
        <v>72</v>
      </c>
      <c r="B51" s="168"/>
      <c r="C51" s="158"/>
      <c r="D51" s="169"/>
    </row>
    <row r="52" spans="1:4" ht="12.75">
      <c r="A52" s="143" t="s">
        <v>73</v>
      </c>
      <c r="B52" s="168">
        <v>256295</v>
      </c>
      <c r="C52" s="158">
        <v>28000</v>
      </c>
      <c r="D52" s="169">
        <v>28000</v>
      </c>
    </row>
    <row r="53" spans="1:4" ht="12.75">
      <c r="A53" s="143" t="s">
        <v>74</v>
      </c>
      <c r="B53" s="168">
        <v>18543</v>
      </c>
      <c r="C53" s="158">
        <v>12000</v>
      </c>
      <c r="D53" s="169">
        <v>12000</v>
      </c>
    </row>
    <row r="54" spans="1:4" ht="12.75">
      <c r="A54" s="143" t="s">
        <v>75</v>
      </c>
      <c r="B54" s="168"/>
      <c r="C54" s="158"/>
      <c r="D54" s="169"/>
    </row>
    <row r="55" spans="1:4" ht="12.75">
      <c r="A55" s="143" t="s">
        <v>58</v>
      </c>
      <c r="B55" s="168">
        <v>6004</v>
      </c>
      <c r="C55" s="158">
        <v>6000</v>
      </c>
      <c r="D55" s="169">
        <v>6000</v>
      </c>
    </row>
    <row r="56" spans="1:4" ht="12.75">
      <c r="A56" s="146" t="s">
        <v>76</v>
      </c>
      <c r="B56" s="172">
        <f>SUM(B45:B55)</f>
        <v>511371</v>
      </c>
      <c r="C56" s="172">
        <f>SUM(C45:C55)</f>
        <v>378500</v>
      </c>
      <c r="D56" s="173">
        <f>SUM(D45:D55)</f>
        <v>378500</v>
      </c>
    </row>
    <row r="57" spans="1:4" ht="12.75">
      <c r="A57" s="146" t="s">
        <v>77</v>
      </c>
      <c r="B57" s="172">
        <f>SUM(B17,B44)</f>
        <v>3824741</v>
      </c>
      <c r="C57" s="172">
        <f>SUM(C17,C44)</f>
        <v>3210000</v>
      </c>
      <c r="D57" s="173">
        <f>SUM(D17,D44)</f>
        <v>3221000</v>
      </c>
    </row>
    <row r="58" spans="1:4" ht="13.5" thickBot="1">
      <c r="A58" s="147" t="s">
        <v>78</v>
      </c>
      <c r="B58" s="174">
        <f>SUM(B30,B56)</f>
        <v>3824741</v>
      </c>
      <c r="C58" s="174">
        <f>SUM(C30,C56)</f>
        <v>3210000</v>
      </c>
      <c r="D58" s="175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1"/>
  <dimension ref="A1:F27"/>
  <sheetViews>
    <sheetView workbookViewId="0" topLeftCell="A13">
      <selection activeCell="D16" sqref="D1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0"/>
      <c r="B1" s="10"/>
      <c r="C1" s="10"/>
      <c r="D1" s="42" t="s">
        <v>431</v>
      </c>
    </row>
    <row r="2" spans="1:4" ht="15.75">
      <c r="A2" s="10"/>
      <c r="B2" s="10"/>
      <c r="C2" s="10"/>
      <c r="D2" s="43" t="s">
        <v>432</v>
      </c>
    </row>
    <row r="3" spans="1:4" ht="15.75">
      <c r="A3" s="10"/>
      <c r="B3" s="10"/>
      <c r="C3" s="10"/>
      <c r="D3" s="42" t="s">
        <v>37</v>
      </c>
    </row>
    <row r="4" spans="1:4" ht="15.75">
      <c r="A4" s="10"/>
      <c r="B4" s="10"/>
      <c r="C4" s="10"/>
      <c r="D4" s="13"/>
    </row>
    <row r="5" spans="1:4" ht="15.75">
      <c r="A5" s="10"/>
      <c r="B5" s="10"/>
      <c r="C5" s="10"/>
      <c r="D5" s="13"/>
    </row>
    <row r="6" spans="1:4" ht="15.75">
      <c r="A6" s="10"/>
      <c r="B6" s="10"/>
      <c r="C6" s="10"/>
      <c r="D6" s="11"/>
    </row>
    <row r="7" spans="1:4" ht="19.5">
      <c r="A7" s="5" t="s">
        <v>79</v>
      </c>
      <c r="B7" s="5"/>
      <c r="C7" s="5"/>
      <c r="D7" s="20"/>
    </row>
    <row r="8" spans="1:4" ht="19.5">
      <c r="A8" s="5" t="s">
        <v>386</v>
      </c>
      <c r="B8" s="5"/>
      <c r="C8" s="5"/>
      <c r="D8" s="20"/>
    </row>
    <row r="9" spans="1:4" ht="19.5">
      <c r="A9" s="5"/>
      <c r="B9" s="5"/>
      <c r="C9" s="5"/>
      <c r="D9" s="20"/>
    </row>
    <row r="10" spans="1:4" ht="19.5">
      <c r="A10" s="5"/>
      <c r="B10" s="5"/>
      <c r="C10" s="5"/>
      <c r="D10" s="20"/>
    </row>
    <row r="11" spans="1:4" ht="19.5">
      <c r="A11" s="5"/>
      <c r="B11" s="5"/>
      <c r="C11" s="5"/>
      <c r="D11" s="20"/>
    </row>
    <row r="12" spans="1:4" ht="19.5">
      <c r="A12" s="5"/>
      <c r="B12" s="5"/>
      <c r="C12" s="5"/>
      <c r="D12" s="20"/>
    </row>
    <row r="13" spans="1:4" ht="16.5" thickBot="1">
      <c r="A13" s="10"/>
      <c r="B13" s="10"/>
      <c r="C13" s="10"/>
      <c r="D13" s="15" t="s">
        <v>0</v>
      </c>
    </row>
    <row r="14" spans="1:4" s="114" customFormat="1" ht="33" customHeight="1" thickBot="1">
      <c r="A14" s="115" t="s">
        <v>16</v>
      </c>
      <c r="B14" s="116"/>
      <c r="C14" s="117"/>
      <c r="D14" s="118" t="s">
        <v>99</v>
      </c>
    </row>
    <row r="15" spans="1:6" ht="15.75">
      <c r="A15" s="60" t="s">
        <v>103</v>
      </c>
      <c r="B15" s="61"/>
      <c r="C15" s="62"/>
      <c r="D15" s="496">
        <v>5122</v>
      </c>
      <c r="E15" s="6"/>
      <c r="F15" s="6"/>
    </row>
    <row r="16" spans="1:6" ht="15.75">
      <c r="A16" s="49" t="s">
        <v>80</v>
      </c>
      <c r="B16" s="48"/>
      <c r="C16" s="63"/>
      <c r="D16" s="102"/>
      <c r="E16" s="6"/>
      <c r="F16" s="6"/>
    </row>
    <row r="17" spans="1:6" ht="12.75">
      <c r="A17" s="104" t="s">
        <v>301</v>
      </c>
      <c r="B17" s="56"/>
      <c r="C17" s="103"/>
      <c r="D17" s="497">
        <v>12935</v>
      </c>
      <c r="E17" s="46"/>
      <c r="F17" s="58"/>
    </row>
    <row r="18" spans="1:6" ht="12.75">
      <c r="A18" s="104" t="s">
        <v>300</v>
      </c>
      <c r="B18" s="56"/>
      <c r="C18" s="103"/>
      <c r="D18" s="101"/>
      <c r="E18" s="59"/>
      <c r="F18" s="58"/>
    </row>
    <row r="19" spans="1:6" ht="12.75">
      <c r="A19" s="104" t="s">
        <v>407</v>
      </c>
      <c r="B19" s="56"/>
      <c r="C19" s="103"/>
      <c r="D19" s="101">
        <v>4200</v>
      </c>
      <c r="E19" s="59"/>
      <c r="F19" s="58"/>
    </row>
    <row r="20" spans="1:6" ht="12.75">
      <c r="A20" s="251" t="s">
        <v>348</v>
      </c>
      <c r="B20" s="56"/>
      <c r="C20" s="103"/>
      <c r="D20" s="101">
        <v>2775</v>
      </c>
      <c r="E20" s="59"/>
      <c r="F20" s="58"/>
    </row>
    <row r="21" spans="1:6" ht="12.75">
      <c r="A21" s="104" t="s">
        <v>408</v>
      </c>
      <c r="B21" s="56"/>
      <c r="C21" s="103"/>
      <c r="D21" s="101">
        <v>1004</v>
      </c>
      <c r="E21" s="59"/>
      <c r="F21" s="58"/>
    </row>
    <row r="22" spans="1:6" ht="12.75">
      <c r="A22" s="403" t="s">
        <v>409</v>
      </c>
      <c r="B22" s="56"/>
      <c r="C22" s="103"/>
      <c r="D22" s="101"/>
      <c r="E22" s="59"/>
      <c r="F22" s="58"/>
    </row>
    <row r="23" spans="1:6" ht="12.75">
      <c r="A23" s="406" t="s">
        <v>410</v>
      </c>
      <c r="B23" s="56"/>
      <c r="C23" s="103"/>
      <c r="D23" s="405"/>
      <c r="E23" s="59"/>
      <c r="F23" s="58"/>
    </row>
    <row r="24" spans="1:6" ht="12.75">
      <c r="A24" s="104" t="s">
        <v>411</v>
      </c>
      <c r="B24" s="56"/>
      <c r="C24" s="103"/>
      <c r="D24" s="101">
        <v>800</v>
      </c>
      <c r="E24" s="59"/>
      <c r="F24" s="58"/>
    </row>
    <row r="25" spans="1:4" ht="15.75">
      <c r="A25" s="49" t="s">
        <v>81</v>
      </c>
      <c r="B25" s="47"/>
      <c r="C25" s="64"/>
      <c r="D25" s="353">
        <f>SUM(D17:D24)</f>
        <v>21714</v>
      </c>
    </row>
    <row r="26" spans="1:4" ht="15.75">
      <c r="A26" s="49"/>
      <c r="B26" s="47"/>
      <c r="C26" s="64"/>
      <c r="D26" s="64"/>
    </row>
    <row r="27" spans="1:4" ht="16.5" thickBot="1">
      <c r="A27" s="50" t="s">
        <v>82</v>
      </c>
      <c r="B27" s="51"/>
      <c r="C27" s="65"/>
      <c r="D27" s="354">
        <f>SUM(D15,D25)</f>
        <v>26836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2">
    <pageSetUpPr fitToPage="1"/>
  </sheetPr>
  <dimension ref="A1:O33"/>
  <sheetViews>
    <sheetView zoomScale="95" zoomScaleNormal="95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9" sqref="J29"/>
    </sheetView>
  </sheetViews>
  <sheetFormatPr defaultColWidth="9.140625" defaultRowHeight="12.75"/>
  <cols>
    <col min="1" max="1" width="54.00390625" style="32" customWidth="1"/>
    <col min="2" max="2" width="7.8515625" style="32" bestFit="1" customWidth="1"/>
    <col min="3" max="12" width="6.7109375" style="32" customWidth="1"/>
    <col min="13" max="13" width="7.00390625" style="32" customWidth="1"/>
    <col min="14" max="14" width="7.7109375" style="32" customWidth="1"/>
    <col min="15" max="15" width="10.421875" style="0" bestFit="1" customWidth="1"/>
  </cols>
  <sheetData>
    <row r="1" spans="9:14" ht="12.75">
      <c r="I1" s="443" t="s">
        <v>433</v>
      </c>
      <c r="J1" s="443"/>
      <c r="K1" s="443"/>
      <c r="L1" s="443"/>
      <c r="M1" s="443"/>
      <c r="N1" s="45"/>
    </row>
    <row r="2" spans="9:15" ht="12.75">
      <c r="I2" s="443" t="s">
        <v>434</v>
      </c>
      <c r="J2" s="443"/>
      <c r="K2" s="443"/>
      <c r="L2" s="443"/>
      <c r="M2" s="443"/>
      <c r="O2" s="16"/>
    </row>
    <row r="3" spans="1:14" ht="18.75">
      <c r="A3" s="41" t="s">
        <v>387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>
      <c r="A4" s="41" t="s">
        <v>83</v>
      </c>
      <c r="B4" s="41"/>
      <c r="C4" s="41"/>
      <c r="D4" s="41"/>
      <c r="E4" s="41"/>
      <c r="F4" s="41"/>
      <c r="G4" s="41"/>
      <c r="H4" s="41"/>
      <c r="I4" s="41"/>
      <c r="J4" s="41"/>
      <c r="K4" s="523"/>
      <c r="L4" s="41"/>
      <c r="M4" s="41"/>
      <c r="N4" s="41"/>
    </row>
    <row r="5" ht="13.5" thickBot="1">
      <c r="A5" s="33"/>
    </row>
    <row r="6" spans="1:14" ht="12.75">
      <c r="A6" s="181" t="s">
        <v>16</v>
      </c>
      <c r="B6" s="34" t="s">
        <v>100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3.5" thickBot="1">
      <c r="A7" s="182"/>
      <c r="B7" s="107" t="s">
        <v>84</v>
      </c>
      <c r="C7" s="108" t="s">
        <v>85</v>
      </c>
      <c r="D7" s="108" t="s">
        <v>86</v>
      </c>
      <c r="E7" s="108" t="s">
        <v>87</v>
      </c>
      <c r="F7" s="108" t="s">
        <v>88</v>
      </c>
      <c r="G7" s="108" t="s">
        <v>89</v>
      </c>
      <c r="H7" s="108" t="s">
        <v>90</v>
      </c>
      <c r="I7" s="108" t="s">
        <v>91</v>
      </c>
      <c r="J7" s="108" t="s">
        <v>92</v>
      </c>
      <c r="K7" s="108" t="s">
        <v>93</v>
      </c>
      <c r="L7" s="108" t="s">
        <v>94</v>
      </c>
      <c r="M7" s="108" t="s">
        <v>95</v>
      </c>
      <c r="N7" s="109" t="s">
        <v>36</v>
      </c>
    </row>
    <row r="8" spans="1:14" ht="22.5">
      <c r="A8" s="37" t="s">
        <v>41</v>
      </c>
      <c r="B8" s="183">
        <v>20000</v>
      </c>
      <c r="C8" s="157">
        <v>20000</v>
      </c>
      <c r="D8" s="157">
        <v>20100</v>
      </c>
      <c r="E8" s="402">
        <v>40292</v>
      </c>
      <c r="F8" s="402">
        <v>8548</v>
      </c>
      <c r="G8" s="402"/>
      <c r="H8" s="524">
        <v>22117</v>
      </c>
      <c r="I8" s="402">
        <v>13800</v>
      </c>
      <c r="J8" s="402">
        <v>49137</v>
      </c>
      <c r="K8" s="402">
        <v>31200</v>
      </c>
      <c r="L8" s="524">
        <v>33200</v>
      </c>
      <c r="M8" s="402">
        <v>31353</v>
      </c>
      <c r="N8" s="159">
        <f>SUM(B8:M8)</f>
        <v>289747</v>
      </c>
    </row>
    <row r="9" spans="1:14" ht="12.75">
      <c r="A9" s="38" t="s">
        <v>42</v>
      </c>
      <c r="B9" s="183">
        <v>3500</v>
      </c>
      <c r="C9" s="157">
        <v>3000</v>
      </c>
      <c r="D9" s="157">
        <v>110000</v>
      </c>
      <c r="E9" s="402">
        <v>15000</v>
      </c>
      <c r="F9" s="402">
        <v>7000</v>
      </c>
      <c r="G9" s="402">
        <v>4000</v>
      </c>
      <c r="H9" s="402">
        <v>4000</v>
      </c>
      <c r="I9" s="402">
        <v>5000</v>
      </c>
      <c r="J9" s="402">
        <v>95000</v>
      </c>
      <c r="K9" s="402">
        <v>12000</v>
      </c>
      <c r="L9" s="524">
        <v>18639</v>
      </c>
      <c r="M9" s="524">
        <v>30000</v>
      </c>
      <c r="N9" s="159">
        <f>SUM(B9:M9)</f>
        <v>307139</v>
      </c>
    </row>
    <row r="10" spans="1:14" ht="22.5">
      <c r="A10" s="38" t="s">
        <v>43</v>
      </c>
      <c r="B10" s="183">
        <v>120000</v>
      </c>
      <c r="C10" s="157">
        <v>122000</v>
      </c>
      <c r="D10" s="157">
        <v>122000</v>
      </c>
      <c r="E10" s="402">
        <v>120000</v>
      </c>
      <c r="F10" s="402">
        <v>122000</v>
      </c>
      <c r="G10" s="402">
        <v>166320</v>
      </c>
      <c r="H10" s="402">
        <v>122000</v>
      </c>
      <c r="I10" s="402">
        <v>124397</v>
      </c>
      <c r="J10" s="402">
        <v>120000</v>
      </c>
      <c r="K10" s="402">
        <v>123728</v>
      </c>
      <c r="L10" s="524">
        <v>135000</v>
      </c>
      <c r="M10" s="524">
        <v>127050</v>
      </c>
      <c r="N10" s="159">
        <f>SUM(B10:M10)</f>
        <v>1524495</v>
      </c>
    </row>
    <row r="11" spans="1:14" ht="12.75">
      <c r="A11" s="38" t="s">
        <v>44</v>
      </c>
      <c r="B11" s="183">
        <v>10000</v>
      </c>
      <c r="C11" s="157">
        <v>10000</v>
      </c>
      <c r="D11" s="157">
        <v>21000</v>
      </c>
      <c r="E11" s="402">
        <v>10700</v>
      </c>
      <c r="F11" s="402">
        <v>10720</v>
      </c>
      <c r="G11" s="402">
        <v>10700</v>
      </c>
      <c r="H11" s="402">
        <v>10700</v>
      </c>
      <c r="I11" s="402">
        <v>10700</v>
      </c>
      <c r="J11" s="402">
        <v>10700</v>
      </c>
      <c r="K11" s="402">
        <v>10700</v>
      </c>
      <c r="L11" s="402">
        <v>10700</v>
      </c>
      <c r="M11" s="402">
        <v>9827</v>
      </c>
      <c r="N11" s="159">
        <f>SUM(B11:M11)</f>
        <v>136447</v>
      </c>
    </row>
    <row r="12" spans="1:14" ht="12.75">
      <c r="A12" s="38" t="s">
        <v>45</v>
      </c>
      <c r="B12" s="183">
        <v>470000</v>
      </c>
      <c r="C12" s="157">
        <v>9000</v>
      </c>
      <c r="D12" s="157"/>
      <c r="E12" s="402">
        <v>38227</v>
      </c>
      <c r="F12" s="402">
        <v>50000</v>
      </c>
      <c r="G12" s="402">
        <v>50000</v>
      </c>
      <c r="H12" s="402">
        <v>60000</v>
      </c>
      <c r="I12" s="402">
        <v>62000</v>
      </c>
      <c r="J12" s="402">
        <v>50000</v>
      </c>
      <c r="K12" s="402">
        <v>62000</v>
      </c>
      <c r="L12" s="524">
        <v>20000</v>
      </c>
      <c r="M12" s="524">
        <v>41753</v>
      </c>
      <c r="N12" s="159">
        <f>SUM(B12:M12)</f>
        <v>912980</v>
      </c>
    </row>
    <row r="13" spans="1:14" ht="12.75">
      <c r="A13" s="38" t="s">
        <v>376</v>
      </c>
      <c r="B13" s="183">
        <v>85731</v>
      </c>
      <c r="C13" s="157"/>
      <c r="D13" s="157"/>
      <c r="E13" s="402">
        <v>32010</v>
      </c>
      <c r="F13" s="402"/>
      <c r="G13" s="402"/>
      <c r="H13" s="402"/>
      <c r="I13" s="402"/>
      <c r="J13" s="402"/>
      <c r="K13" s="402"/>
      <c r="L13" s="402"/>
      <c r="M13" s="402"/>
      <c r="N13" s="159">
        <f>SUM(B13:M13)</f>
        <v>117741</v>
      </c>
    </row>
    <row r="14" spans="1:14" ht="12.75">
      <c r="A14" s="38" t="s">
        <v>66</v>
      </c>
      <c r="B14" s="183">
        <v>7000</v>
      </c>
      <c r="C14" s="157">
        <v>6000</v>
      </c>
      <c r="D14" s="157">
        <v>5425</v>
      </c>
      <c r="E14" s="402">
        <v>33330</v>
      </c>
      <c r="F14" s="397"/>
      <c r="G14" s="157"/>
      <c r="H14" s="157"/>
      <c r="I14" s="157"/>
      <c r="J14" s="157"/>
      <c r="K14" s="157"/>
      <c r="L14" s="157"/>
      <c r="M14" s="157"/>
      <c r="N14" s="159">
        <f>SUM(B14:M14)</f>
        <v>51755</v>
      </c>
    </row>
    <row r="15" spans="1:14" ht="12.75">
      <c r="A15" s="38" t="s">
        <v>60</v>
      </c>
      <c r="B15" s="183"/>
      <c r="C15" s="157"/>
      <c r="D15" s="157"/>
      <c r="E15" s="157">
        <v>13000</v>
      </c>
      <c r="F15" s="157"/>
      <c r="G15" s="157"/>
      <c r="H15" s="157"/>
      <c r="I15" s="157">
        <v>36089</v>
      </c>
      <c r="J15" s="157"/>
      <c r="K15" s="157">
        <v>17463</v>
      </c>
      <c r="L15" s="157"/>
      <c r="M15" s="157">
        <v>37306</v>
      </c>
      <c r="N15" s="159">
        <f>SUM(B15:M15)</f>
        <v>103858</v>
      </c>
    </row>
    <row r="16" spans="1:14" ht="12.75">
      <c r="A16" s="38" t="s">
        <v>61</v>
      </c>
      <c r="B16" s="183"/>
      <c r="C16" s="157"/>
      <c r="D16" s="157"/>
      <c r="E16" s="157"/>
      <c r="F16" s="157">
        <v>50000</v>
      </c>
      <c r="G16" s="157">
        <v>2777</v>
      </c>
      <c r="H16" s="157">
        <v>50000</v>
      </c>
      <c r="I16" s="157">
        <v>33837</v>
      </c>
      <c r="J16" s="157">
        <v>56468</v>
      </c>
      <c r="K16" s="157">
        <v>50303</v>
      </c>
      <c r="L16" s="157">
        <v>50000</v>
      </c>
      <c r="M16" s="157">
        <v>52531</v>
      </c>
      <c r="N16" s="159">
        <f>SUM(B16:M16)</f>
        <v>345916</v>
      </c>
    </row>
    <row r="17" spans="1:14" ht="12.75">
      <c r="A17" s="38" t="s">
        <v>62</v>
      </c>
      <c r="B17" s="183"/>
      <c r="C17" s="157"/>
      <c r="D17" s="157"/>
      <c r="E17" s="157">
        <v>1250</v>
      </c>
      <c r="F17" s="157"/>
      <c r="G17" s="157"/>
      <c r="H17" s="157">
        <v>1000</v>
      </c>
      <c r="I17" s="157"/>
      <c r="J17" s="157"/>
      <c r="K17" s="157"/>
      <c r="L17" s="157"/>
      <c r="M17" s="157"/>
      <c r="N17" s="159">
        <f>SUM(B17:M17)</f>
        <v>2250</v>
      </c>
    </row>
    <row r="18" spans="1:14" ht="12.75">
      <c r="A18" s="38" t="s">
        <v>63</v>
      </c>
      <c r="B18" s="183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9">
        <f>SUM(B18:M18)</f>
        <v>0</v>
      </c>
    </row>
    <row r="19" spans="1:14" ht="12.75">
      <c r="A19" s="38" t="s">
        <v>271</v>
      </c>
      <c r="B19" s="183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9">
        <f>SUM(B19:M19)</f>
        <v>0</v>
      </c>
    </row>
    <row r="20" spans="1:14" ht="12.75">
      <c r="A20" s="38" t="s">
        <v>38</v>
      </c>
      <c r="B20" s="183">
        <v>16000</v>
      </c>
      <c r="C20" s="157"/>
      <c r="D20" s="157">
        <v>14413</v>
      </c>
      <c r="E20" s="157"/>
      <c r="F20" s="157"/>
      <c r="G20" s="157"/>
      <c r="H20" s="157"/>
      <c r="I20" s="157"/>
      <c r="J20" s="157">
        <v>2000</v>
      </c>
      <c r="K20" s="157"/>
      <c r="L20" s="157"/>
      <c r="M20" s="157"/>
      <c r="N20" s="159">
        <f>SUM(B20:M20)</f>
        <v>32413</v>
      </c>
    </row>
    <row r="21" spans="1:15" s="31" customFormat="1" ht="12.75">
      <c r="A21" s="39" t="s">
        <v>96</v>
      </c>
      <c r="B21" s="184">
        <f aca="true" t="shared" si="0" ref="B21:N21">SUM(B8:B20)</f>
        <v>732231</v>
      </c>
      <c r="C21" s="162">
        <f t="shared" si="0"/>
        <v>170000</v>
      </c>
      <c r="D21" s="162">
        <f t="shared" si="0"/>
        <v>292938</v>
      </c>
      <c r="E21" s="162">
        <f t="shared" si="0"/>
        <v>303809</v>
      </c>
      <c r="F21" s="162">
        <f t="shared" si="0"/>
        <v>248268</v>
      </c>
      <c r="G21" s="162">
        <f t="shared" si="0"/>
        <v>233797</v>
      </c>
      <c r="H21" s="162">
        <f t="shared" si="0"/>
        <v>269817</v>
      </c>
      <c r="I21" s="162">
        <f t="shared" si="0"/>
        <v>285823</v>
      </c>
      <c r="J21" s="162">
        <f t="shared" si="0"/>
        <v>383305</v>
      </c>
      <c r="K21" s="162">
        <f t="shared" si="0"/>
        <v>307394</v>
      </c>
      <c r="L21" s="162">
        <f t="shared" si="0"/>
        <v>267539</v>
      </c>
      <c r="M21" s="162">
        <f t="shared" si="0"/>
        <v>329820</v>
      </c>
      <c r="N21" s="164">
        <f t="shared" si="0"/>
        <v>3824741</v>
      </c>
      <c r="O21" s="205"/>
    </row>
    <row r="22" spans="1:14" ht="12.75">
      <c r="A22" s="38" t="s">
        <v>49</v>
      </c>
      <c r="B22" s="183">
        <v>59000</v>
      </c>
      <c r="C22" s="157">
        <v>59000</v>
      </c>
      <c r="D22" s="157">
        <v>83000</v>
      </c>
      <c r="E22" s="402">
        <v>88412</v>
      </c>
      <c r="F22" s="157">
        <v>86000</v>
      </c>
      <c r="G22" s="157">
        <v>86000</v>
      </c>
      <c r="H22" s="157">
        <v>86000</v>
      </c>
      <c r="I22" s="157">
        <v>86376</v>
      </c>
      <c r="J22" s="157">
        <v>87053</v>
      </c>
      <c r="K22" s="157">
        <v>90000</v>
      </c>
      <c r="L22" s="525">
        <v>105586</v>
      </c>
      <c r="M22" s="157">
        <v>86000</v>
      </c>
      <c r="N22" s="159">
        <f>SUM(B22:M22)</f>
        <v>1002427</v>
      </c>
    </row>
    <row r="23" spans="1:14" ht="12.75">
      <c r="A23" s="38" t="s">
        <v>50</v>
      </c>
      <c r="B23" s="183">
        <v>15000</v>
      </c>
      <c r="C23" s="157">
        <v>15000</v>
      </c>
      <c r="D23" s="157">
        <v>20000</v>
      </c>
      <c r="E23" s="402">
        <v>21191</v>
      </c>
      <c r="F23" s="157">
        <v>21500</v>
      </c>
      <c r="G23" s="157">
        <v>21500</v>
      </c>
      <c r="H23" s="157">
        <v>21500</v>
      </c>
      <c r="I23" s="157">
        <v>21553</v>
      </c>
      <c r="J23" s="157">
        <v>21785</v>
      </c>
      <c r="K23" s="157">
        <v>22000</v>
      </c>
      <c r="L23" s="525">
        <v>25427</v>
      </c>
      <c r="M23" s="157">
        <v>21000</v>
      </c>
      <c r="N23" s="159">
        <f>SUM(B23:M23)</f>
        <v>247456</v>
      </c>
    </row>
    <row r="24" spans="1:14" ht="22.5">
      <c r="A24" s="38" t="s">
        <v>51</v>
      </c>
      <c r="B24" s="183">
        <v>508000</v>
      </c>
      <c r="C24" s="157">
        <v>65000</v>
      </c>
      <c r="D24" s="157">
        <v>66000</v>
      </c>
      <c r="E24" s="402">
        <v>118704</v>
      </c>
      <c r="F24" s="402">
        <v>115522</v>
      </c>
      <c r="G24" s="402">
        <v>114640</v>
      </c>
      <c r="H24" s="402">
        <v>100000</v>
      </c>
      <c r="I24" s="402">
        <v>101559</v>
      </c>
      <c r="J24" s="402">
        <v>106327</v>
      </c>
      <c r="K24" s="402">
        <v>144346</v>
      </c>
      <c r="L24" s="402">
        <v>119387</v>
      </c>
      <c r="M24" s="524">
        <v>100397</v>
      </c>
      <c r="N24" s="159">
        <f>SUM(B24:M24)</f>
        <v>1659882</v>
      </c>
    </row>
    <row r="25" spans="1:14" ht="12.75">
      <c r="A25" s="38" t="s">
        <v>52</v>
      </c>
      <c r="B25" s="183">
        <v>32000</v>
      </c>
      <c r="C25" s="157">
        <v>32000</v>
      </c>
      <c r="D25" s="402">
        <v>36655</v>
      </c>
      <c r="E25" s="402">
        <v>32914</v>
      </c>
      <c r="F25" s="157">
        <v>32000</v>
      </c>
      <c r="G25" s="157">
        <v>34500</v>
      </c>
      <c r="H25" s="157">
        <v>31000</v>
      </c>
      <c r="I25" s="157">
        <v>33200</v>
      </c>
      <c r="J25" s="157">
        <v>30000</v>
      </c>
      <c r="K25" s="157">
        <v>30000</v>
      </c>
      <c r="L25" s="157">
        <v>31428</v>
      </c>
      <c r="M25" s="157">
        <v>27076</v>
      </c>
      <c r="N25" s="159">
        <f>SUM(B25:M25)</f>
        <v>382773</v>
      </c>
    </row>
    <row r="26" spans="1:14" ht="12.75">
      <c r="A26" s="38" t="s">
        <v>58</v>
      </c>
      <c r="B26" s="183"/>
      <c r="C26" s="157"/>
      <c r="D26" s="402">
        <v>2065</v>
      </c>
      <c r="E26" s="402"/>
      <c r="F26" s="157"/>
      <c r="G26" s="157"/>
      <c r="H26" s="402">
        <v>841</v>
      </c>
      <c r="I26" s="157"/>
      <c r="J26" s="157">
        <v>7842</v>
      </c>
      <c r="K26" s="157"/>
      <c r="L26" s="525">
        <v>4274</v>
      </c>
      <c r="M26" s="525">
        <v>5810</v>
      </c>
      <c r="N26" s="159">
        <f>SUM(B26:M26)</f>
        <v>20832</v>
      </c>
    </row>
    <row r="27" spans="1:14" ht="12.75">
      <c r="A27" s="38" t="s">
        <v>68</v>
      </c>
      <c r="B27" s="183">
        <v>25000</v>
      </c>
      <c r="C27" s="157"/>
      <c r="D27" s="157">
        <v>2000</v>
      </c>
      <c r="E27" s="402">
        <v>6008</v>
      </c>
      <c r="F27" s="157">
        <v>4000</v>
      </c>
      <c r="G27" s="157">
        <v>4464</v>
      </c>
      <c r="H27" s="402">
        <v>13355</v>
      </c>
      <c r="I27" s="157">
        <v>33000</v>
      </c>
      <c r="J27" s="157">
        <v>9004</v>
      </c>
      <c r="K27" s="157">
        <v>53439</v>
      </c>
      <c r="L27" s="157">
        <v>63835</v>
      </c>
      <c r="M27" s="525">
        <v>3985</v>
      </c>
      <c r="N27" s="159">
        <f>SUM(B27:M27)</f>
        <v>218090</v>
      </c>
    </row>
    <row r="28" spans="1:14" ht="12.75">
      <c r="A28" s="38" t="s">
        <v>70</v>
      </c>
      <c r="B28" s="183"/>
      <c r="C28" s="157"/>
      <c r="D28" s="157"/>
      <c r="E28" s="402"/>
      <c r="F28" s="157"/>
      <c r="G28" s="157"/>
      <c r="H28" s="157"/>
      <c r="I28" s="157"/>
      <c r="J28" s="157"/>
      <c r="K28" s="157"/>
      <c r="L28" s="157"/>
      <c r="M28" s="157"/>
      <c r="N28" s="159">
        <f>SUM(B28:M28)</f>
        <v>0</v>
      </c>
    </row>
    <row r="29" spans="1:14" ht="12.75">
      <c r="A29" s="38" t="s">
        <v>71</v>
      </c>
      <c r="B29" s="183">
        <v>1036</v>
      </c>
      <c r="C29" s="157">
        <v>1040</v>
      </c>
      <c r="D29" s="157">
        <v>1040</v>
      </c>
      <c r="E29" s="157">
        <v>1035</v>
      </c>
      <c r="F29" s="157">
        <v>1040</v>
      </c>
      <c r="G29" s="157">
        <v>1040</v>
      </c>
      <c r="H29" s="157">
        <v>1036</v>
      </c>
      <c r="I29" s="157">
        <v>1036</v>
      </c>
      <c r="J29" s="157">
        <v>1040</v>
      </c>
      <c r="K29" s="157">
        <v>1040</v>
      </c>
      <c r="L29" s="157">
        <v>1036</v>
      </c>
      <c r="M29" s="157">
        <v>1020</v>
      </c>
      <c r="N29" s="159">
        <f>SUM(B29:M29)</f>
        <v>12439</v>
      </c>
    </row>
    <row r="30" spans="1:14" ht="12.75">
      <c r="A30" s="38" t="s">
        <v>73</v>
      </c>
      <c r="B30" s="183"/>
      <c r="C30" s="157"/>
      <c r="D30" s="157">
        <v>11020</v>
      </c>
      <c r="E30" s="157"/>
      <c r="F30" s="157"/>
      <c r="G30" s="157">
        <v>6300</v>
      </c>
      <c r="H30" s="157"/>
      <c r="I30" s="157"/>
      <c r="J30" s="157">
        <v>6300</v>
      </c>
      <c r="K30" s="157"/>
      <c r="L30" s="157"/>
      <c r="M30" s="157">
        <v>224375</v>
      </c>
      <c r="N30" s="159">
        <v>256295</v>
      </c>
    </row>
    <row r="31" spans="1:14" ht="12.75">
      <c r="A31" s="38" t="s">
        <v>74</v>
      </c>
      <c r="B31" s="183"/>
      <c r="C31" s="157"/>
      <c r="D31" s="157">
        <v>4700</v>
      </c>
      <c r="E31" s="157"/>
      <c r="F31" s="157"/>
      <c r="G31" s="157">
        <v>4650</v>
      </c>
      <c r="H31" s="157"/>
      <c r="I31" s="157"/>
      <c r="J31" s="157">
        <v>4670</v>
      </c>
      <c r="K31" s="157"/>
      <c r="L31" s="157"/>
      <c r="M31" s="157">
        <v>4740</v>
      </c>
      <c r="N31" s="159">
        <v>18543</v>
      </c>
    </row>
    <row r="32" spans="1:14" ht="12.75">
      <c r="A32" s="38" t="s">
        <v>58</v>
      </c>
      <c r="B32" s="183"/>
      <c r="C32" s="157"/>
      <c r="D32" s="157"/>
      <c r="E32" s="157">
        <v>32322</v>
      </c>
      <c r="F32" s="157">
        <v>1500</v>
      </c>
      <c r="G32" s="157"/>
      <c r="H32" s="157"/>
      <c r="I32" s="157">
        <v>2004</v>
      </c>
      <c r="J32" s="157"/>
      <c r="K32" s="157">
        <v>2500</v>
      </c>
      <c r="L32" s="157"/>
      <c r="M32" s="404"/>
      <c r="N32" s="159">
        <v>6004</v>
      </c>
    </row>
    <row r="33" spans="1:15" s="31" customFormat="1" ht="13.5" thickBot="1">
      <c r="A33" s="40" t="s">
        <v>97</v>
      </c>
      <c r="B33" s="185">
        <f aca="true" t="shared" si="1" ref="B33:N33">SUM(B22:B32)</f>
        <v>640036</v>
      </c>
      <c r="C33" s="186">
        <f t="shared" si="1"/>
        <v>172040</v>
      </c>
      <c r="D33" s="186">
        <f t="shared" si="1"/>
        <v>226480</v>
      </c>
      <c r="E33" s="186">
        <f t="shared" si="1"/>
        <v>300586</v>
      </c>
      <c r="F33" s="186">
        <f t="shared" si="1"/>
        <v>261562</v>
      </c>
      <c r="G33" s="186">
        <f t="shared" si="1"/>
        <v>273094</v>
      </c>
      <c r="H33" s="186">
        <f t="shared" si="1"/>
        <v>253732</v>
      </c>
      <c r="I33" s="186">
        <f t="shared" si="1"/>
        <v>278728</v>
      </c>
      <c r="J33" s="186">
        <f t="shared" si="1"/>
        <v>274021</v>
      </c>
      <c r="K33" s="186">
        <f t="shared" si="1"/>
        <v>343325</v>
      </c>
      <c r="L33" s="186">
        <f t="shared" si="1"/>
        <v>350973</v>
      </c>
      <c r="M33" s="186">
        <f t="shared" si="1"/>
        <v>474403</v>
      </c>
      <c r="N33" s="187">
        <f t="shared" si="1"/>
        <v>3824741</v>
      </c>
      <c r="O33" s="205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2011-11-23T14:04:22Z</cp:lastPrinted>
  <dcterms:created xsi:type="dcterms:W3CDTF">2003-01-09T09:58:10Z</dcterms:created>
  <dcterms:modified xsi:type="dcterms:W3CDTF">2011-11-23T15:14:41Z</dcterms:modified>
  <cp:category/>
  <cp:version/>
  <cp:contentType/>
  <cp:contentStatus/>
</cp:coreProperties>
</file>